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Dropbox\一社　日本臨床発達心理士会\2.会計部会\2026年度予算編成作業\執行部会や理事会への会計委員会の提案\"/>
    </mc:Choice>
  </mc:AlternateContent>
  <xr:revisionPtr revIDLastSave="0" documentId="8_{4196F66D-AE1B-4A73-B5C2-5E782C8C881D}" xr6:coauthVersionLast="47" xr6:coauthVersionMax="47" xr10:uidLastSave="{00000000-0000-0000-0000-000000000000}"/>
  <bookViews>
    <workbookView xWindow="-120" yWindow="-120" windowWidth="29040" windowHeight="15720" xr2:uid="{CEC86C3B-BA26-4A0F-85C2-57AF3F9BD46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0" i="1"/>
  <c r="D10" i="1"/>
  <c r="E14" i="1" s="1"/>
  <c r="D9" i="1"/>
  <c r="E13" i="1" s="1"/>
  <c r="E18" i="1"/>
  <c r="E17" i="1"/>
  <c r="E30" i="1"/>
  <c r="E37" i="1"/>
  <c r="E35" i="1"/>
  <c r="E15" i="1"/>
  <c r="E12" i="1"/>
  <c r="E46" i="1" s="1"/>
  <c r="E43" i="1"/>
  <c r="E27" i="1"/>
  <c r="E25" i="1"/>
  <c r="E44" i="1" l="1"/>
  <c r="E47" i="1" s="1"/>
  <c r="E48" i="1" s="1"/>
</calcChain>
</file>

<file path=xl/sharedStrings.xml><?xml version="1.0" encoding="utf-8"?>
<sst xmlns="http://schemas.openxmlformats.org/spreadsheetml/2006/main" count="74" uniqueCount="54">
  <si>
    <t>研修会名</t>
    <rPh sb="0" eb="2">
      <t>ケンシュウ</t>
    </rPh>
    <rPh sb="2" eb="3">
      <t>カイ</t>
    </rPh>
    <rPh sb="3" eb="4">
      <t>メイ</t>
    </rPh>
    <phoneticPr fontId="1"/>
  </si>
  <si>
    <t>主催者</t>
    <rPh sb="0" eb="3">
      <t>シュサイシャ</t>
    </rPh>
    <phoneticPr fontId="1"/>
  </si>
  <si>
    <t>講師</t>
    <rPh sb="0" eb="2">
      <t>コウシ</t>
    </rPh>
    <phoneticPr fontId="1"/>
  </si>
  <si>
    <t>主講師人数</t>
    <rPh sb="0" eb="3">
      <t>シュコウシ</t>
    </rPh>
    <rPh sb="3" eb="5">
      <t>ニンズウ</t>
    </rPh>
    <phoneticPr fontId="1"/>
  </si>
  <si>
    <t>主講師担当延時間</t>
    <rPh sb="0" eb="3">
      <t>シュコウシ</t>
    </rPh>
    <rPh sb="3" eb="5">
      <t>タントウ</t>
    </rPh>
    <rPh sb="5" eb="6">
      <t>ノベ</t>
    </rPh>
    <rPh sb="6" eb="8">
      <t>ジカン</t>
    </rPh>
    <phoneticPr fontId="1"/>
  </si>
  <si>
    <t>補助講師人数</t>
    <rPh sb="0" eb="2">
      <t>ホジョ</t>
    </rPh>
    <rPh sb="2" eb="4">
      <t>コウシ</t>
    </rPh>
    <rPh sb="4" eb="6">
      <t>ニンズウ</t>
    </rPh>
    <phoneticPr fontId="1"/>
  </si>
  <si>
    <t>補助講師担当延時間</t>
    <rPh sb="0" eb="2">
      <t>ホジョ</t>
    </rPh>
    <rPh sb="2" eb="4">
      <t>コウシ</t>
    </rPh>
    <rPh sb="4" eb="6">
      <t>タントウ</t>
    </rPh>
    <rPh sb="6" eb="7">
      <t>ノベ</t>
    </rPh>
    <rPh sb="7" eb="9">
      <t>ジカン</t>
    </rPh>
    <phoneticPr fontId="1"/>
  </si>
  <si>
    <t>機構への対応費</t>
    <rPh sb="0" eb="2">
      <t>キコウ</t>
    </rPh>
    <rPh sb="4" eb="6">
      <t>タイオウ</t>
    </rPh>
    <rPh sb="6" eb="7">
      <t>ヒ</t>
    </rPh>
    <phoneticPr fontId="1"/>
  </si>
  <si>
    <t>ホームページ掲載料</t>
    <rPh sb="6" eb="9">
      <t>ケイサイリョウ</t>
    </rPh>
    <phoneticPr fontId="1"/>
  </si>
  <si>
    <t>申し込み受付</t>
    <rPh sb="0" eb="1">
      <t>モウ</t>
    </rPh>
    <rPh sb="2" eb="3">
      <t>コ</t>
    </rPh>
    <rPh sb="4" eb="6">
      <t>ウケツケ</t>
    </rPh>
    <phoneticPr fontId="1"/>
  </si>
  <si>
    <t>会場担当者費</t>
    <rPh sb="0" eb="2">
      <t>カイジョウ</t>
    </rPh>
    <rPh sb="2" eb="5">
      <t>タントウシャ</t>
    </rPh>
    <rPh sb="5" eb="6">
      <t>ヒ</t>
    </rPh>
    <phoneticPr fontId="1"/>
  </si>
  <si>
    <t>関係者昼食代茶菓代</t>
    <rPh sb="0" eb="3">
      <t>カンケイシャ</t>
    </rPh>
    <rPh sb="3" eb="5">
      <t>チュウショク</t>
    </rPh>
    <rPh sb="5" eb="6">
      <t>ダイ</t>
    </rPh>
    <rPh sb="6" eb="9">
      <t>サカダイ</t>
    </rPh>
    <phoneticPr fontId="1"/>
  </si>
  <si>
    <t>公認心理師協会テーマ別研修に対応するか</t>
    <rPh sb="0" eb="2">
      <t>コウニン</t>
    </rPh>
    <rPh sb="2" eb="5">
      <t>シンリシ</t>
    </rPh>
    <rPh sb="5" eb="7">
      <t>キョウカイ</t>
    </rPh>
    <rPh sb="10" eb="11">
      <t>ベツ</t>
    </rPh>
    <rPh sb="11" eb="13">
      <t>ケンシュウ</t>
    </rPh>
    <rPh sb="14" eb="16">
      <t>タイオウ</t>
    </rPh>
    <phoneticPr fontId="1"/>
  </si>
  <si>
    <t>消費税</t>
    <rPh sb="0" eb="3">
      <t>ショウヒゼイ</t>
    </rPh>
    <phoneticPr fontId="1"/>
  </si>
  <si>
    <t>機構への資格更新研修会申請料</t>
    <rPh sb="0" eb="2">
      <t>キコウ</t>
    </rPh>
    <rPh sb="4" eb="6">
      <t>シカク</t>
    </rPh>
    <rPh sb="6" eb="8">
      <t>コウシン</t>
    </rPh>
    <rPh sb="8" eb="11">
      <t>ケンシュウカイ</t>
    </rPh>
    <rPh sb="11" eb="13">
      <t>シンセイ</t>
    </rPh>
    <rPh sb="13" eb="14">
      <t>リョウ</t>
    </rPh>
    <phoneticPr fontId="1"/>
  </si>
  <si>
    <t>記入してください</t>
  </si>
  <si>
    <t>記入してください</t>
    <rPh sb="0" eb="2">
      <t>キニュウ</t>
    </rPh>
    <phoneticPr fontId="1"/>
  </si>
  <si>
    <t>事務局基本人件費</t>
    <rPh sb="0" eb="3">
      <t>ジムキョク</t>
    </rPh>
    <rPh sb="3" eb="5">
      <t>キホン</t>
    </rPh>
    <rPh sb="5" eb="8">
      <t>ジンケンヒ</t>
    </rPh>
    <phoneticPr fontId="1"/>
  </si>
  <si>
    <t>ポイントを申請する場合、「1」を入力</t>
    <rPh sb="5" eb="7">
      <t>シンセイ</t>
    </rPh>
    <rPh sb="9" eb="11">
      <t>バアイ</t>
    </rPh>
    <rPh sb="16" eb="18">
      <t>ニュウリョク</t>
    </rPh>
    <phoneticPr fontId="1"/>
  </si>
  <si>
    <t>対応する場合は「1」を入力</t>
    <rPh sb="0" eb="2">
      <t>タイオウ</t>
    </rPh>
    <rPh sb="4" eb="6">
      <t>バアイ</t>
    </rPh>
    <rPh sb="11" eb="13">
      <t>ニュウリョク</t>
    </rPh>
    <phoneticPr fontId="1"/>
  </si>
  <si>
    <t>アルバイト(学部生)人数</t>
    <rPh sb="6" eb="9">
      <t>ガクブセイ</t>
    </rPh>
    <rPh sb="10" eb="12">
      <t>ニンズウ</t>
    </rPh>
    <phoneticPr fontId="1"/>
  </si>
  <si>
    <t>アルバイト(院生・社会人)人数</t>
    <rPh sb="6" eb="8">
      <t>インセイ</t>
    </rPh>
    <rPh sb="9" eb="12">
      <t>シャカイジン</t>
    </rPh>
    <phoneticPr fontId="1"/>
  </si>
  <si>
    <t>学生アルバイト延時間</t>
    <rPh sb="0" eb="2">
      <t>ガクセイ</t>
    </rPh>
    <rPh sb="7" eb="10">
      <t>ノベジカン</t>
    </rPh>
    <phoneticPr fontId="1"/>
  </si>
  <si>
    <t>院生等アルバイト延時間</t>
    <rPh sb="0" eb="2">
      <t>インセイ</t>
    </rPh>
    <rPh sb="2" eb="3">
      <t>トウ</t>
    </rPh>
    <rPh sb="8" eb="11">
      <t>ノベジカン</t>
    </rPh>
    <phoneticPr fontId="1"/>
  </si>
  <si>
    <t>総経費額</t>
    <rPh sb="0" eb="3">
      <t>ソウケイヒ</t>
    </rPh>
    <rPh sb="3" eb="4">
      <t>ガク</t>
    </rPh>
    <phoneticPr fontId="1"/>
  </si>
  <si>
    <t>研修会案内等の印刷・郵送等の費用</t>
    <rPh sb="0" eb="3">
      <t>ケンシュウカイ</t>
    </rPh>
    <rPh sb="3" eb="6">
      <t>アンナイトウ</t>
    </rPh>
    <rPh sb="7" eb="9">
      <t>インサツ</t>
    </rPh>
    <rPh sb="10" eb="12">
      <t>ユウソウ</t>
    </rPh>
    <rPh sb="12" eb="13">
      <t>トウ</t>
    </rPh>
    <rPh sb="14" eb="16">
      <t>ヒヨウ</t>
    </rPh>
    <phoneticPr fontId="1"/>
  </si>
  <si>
    <t>資料作成等の費用</t>
    <rPh sb="0" eb="2">
      <t>シリョウ</t>
    </rPh>
    <rPh sb="2" eb="4">
      <t>サクセイ</t>
    </rPh>
    <rPh sb="4" eb="5">
      <t>トウ</t>
    </rPh>
    <rPh sb="6" eb="8">
      <t>ヒヨウ</t>
    </rPh>
    <phoneticPr fontId="1"/>
  </si>
  <si>
    <t>その他の必要な経費</t>
    <rPh sb="2" eb="3">
      <t>タ</t>
    </rPh>
    <rPh sb="4" eb="6">
      <t>ヒツヨウ</t>
    </rPh>
    <rPh sb="7" eb="9">
      <t>ケイヒ</t>
    </rPh>
    <phoneticPr fontId="1"/>
  </si>
  <si>
    <t>会員参加者数見込み</t>
    <rPh sb="0" eb="2">
      <t>カイイン</t>
    </rPh>
    <rPh sb="2" eb="5">
      <t>サンカシャ</t>
    </rPh>
    <rPh sb="5" eb="6">
      <t>スウ</t>
    </rPh>
    <rPh sb="6" eb="8">
      <t>ミコ</t>
    </rPh>
    <phoneticPr fontId="1"/>
  </si>
  <si>
    <t>非会員臨床発達心理士参加者数見込み</t>
    <rPh sb="0" eb="3">
      <t>ヒカイイン</t>
    </rPh>
    <rPh sb="3" eb="5">
      <t>リンショウ</t>
    </rPh>
    <rPh sb="5" eb="7">
      <t>ハッタツ</t>
    </rPh>
    <rPh sb="7" eb="10">
      <t>シンリシ</t>
    </rPh>
    <rPh sb="10" eb="13">
      <t>サンカシャ</t>
    </rPh>
    <rPh sb="13" eb="14">
      <t>スウ</t>
    </rPh>
    <rPh sb="14" eb="16">
      <t>ミコ</t>
    </rPh>
    <phoneticPr fontId="1"/>
  </si>
  <si>
    <t>クレジット利用者数見込み</t>
    <rPh sb="5" eb="7">
      <t>リヨウ</t>
    </rPh>
    <rPh sb="7" eb="8">
      <t>シャ</t>
    </rPh>
    <rPh sb="8" eb="9">
      <t>スウ</t>
    </rPh>
    <rPh sb="9" eb="11">
      <t>ミコ</t>
    </rPh>
    <phoneticPr fontId="1"/>
  </si>
  <si>
    <t>コンビニ決裁利用者数見込み</t>
    <rPh sb="4" eb="6">
      <t>ケッサイ</t>
    </rPh>
    <rPh sb="6" eb="8">
      <t>リヨウ</t>
    </rPh>
    <rPh sb="8" eb="9">
      <t>シャ</t>
    </rPh>
    <rPh sb="9" eb="10">
      <t>スウ</t>
    </rPh>
    <rPh sb="10" eb="12">
      <t>ミコ</t>
    </rPh>
    <phoneticPr fontId="1"/>
  </si>
  <si>
    <t>の中に記入してください。青く塗られたところは触らないでください。</t>
    <rPh sb="1" eb="2">
      <t>ナカ</t>
    </rPh>
    <rPh sb="3" eb="5">
      <t>キニュウ</t>
    </rPh>
    <rPh sb="12" eb="13">
      <t>アオ</t>
    </rPh>
    <rPh sb="14" eb="15">
      <t>ヌ</t>
    </rPh>
    <rPh sb="22" eb="23">
      <t>サワ</t>
    </rPh>
    <phoneticPr fontId="1"/>
  </si>
  <si>
    <t>非会員臨床発達心理士参加費(非会員臨床発達心理士の参加費は会委員と5000円の差額をつける。更新ポイント取得にかかる経費を同じくらいにするためです)</t>
    <rPh sb="0" eb="3">
      <t>ヒカイイン</t>
    </rPh>
    <rPh sb="3" eb="5">
      <t>リンショウ</t>
    </rPh>
    <rPh sb="5" eb="7">
      <t>ハッタツ</t>
    </rPh>
    <rPh sb="7" eb="10">
      <t>シンリシ</t>
    </rPh>
    <rPh sb="10" eb="13">
      <t>サンカヒ</t>
    </rPh>
    <rPh sb="14" eb="17">
      <t>ヒカイイン</t>
    </rPh>
    <rPh sb="17" eb="19">
      <t>リンショウ</t>
    </rPh>
    <rPh sb="19" eb="21">
      <t>ハッタツ</t>
    </rPh>
    <rPh sb="21" eb="24">
      <t>シンリシ</t>
    </rPh>
    <rPh sb="25" eb="28">
      <t>サンカヒ</t>
    </rPh>
    <rPh sb="29" eb="30">
      <t>カイ</t>
    </rPh>
    <rPh sb="30" eb="32">
      <t>イイン</t>
    </rPh>
    <rPh sb="37" eb="38">
      <t>エン</t>
    </rPh>
    <rPh sb="39" eb="41">
      <t>サガク</t>
    </rPh>
    <rPh sb="46" eb="48">
      <t>コウシン</t>
    </rPh>
    <rPh sb="52" eb="54">
      <t>シュトク</t>
    </rPh>
    <rPh sb="58" eb="60">
      <t>ケイヒ</t>
    </rPh>
    <rPh sb="61" eb="62">
      <t>オナ</t>
    </rPh>
    <phoneticPr fontId="1"/>
  </si>
  <si>
    <t>講師旅費合計</t>
    <rPh sb="0" eb="2">
      <t>コウシ</t>
    </rPh>
    <rPh sb="2" eb="4">
      <t>リョヒ</t>
    </rPh>
    <rPh sb="4" eb="6">
      <t>ゴウケイ</t>
    </rPh>
    <phoneticPr fontId="1"/>
  </si>
  <si>
    <t>アルバイト交通費合計</t>
    <rPh sb="5" eb="8">
      <t>コウツウヒ</t>
    </rPh>
    <rPh sb="8" eb="10">
      <t>ゴウケイ</t>
    </rPh>
    <phoneticPr fontId="1"/>
  </si>
  <si>
    <t>役員交通費合計</t>
    <rPh sb="0" eb="2">
      <t>ヤクイン</t>
    </rPh>
    <rPh sb="2" eb="5">
      <t>コウツウヒ</t>
    </rPh>
    <rPh sb="5" eb="7">
      <t>ゴウケイ</t>
    </rPh>
    <phoneticPr fontId="1"/>
  </si>
  <si>
    <t>非会員(上記以外)参加費</t>
    <rPh sb="0" eb="3">
      <t>ヒカイイン</t>
    </rPh>
    <rPh sb="4" eb="6">
      <t>ジョウキ</t>
    </rPh>
    <rPh sb="6" eb="8">
      <t>イガイ</t>
    </rPh>
    <rPh sb="9" eb="12">
      <t>サンカヒ</t>
    </rPh>
    <phoneticPr fontId="1"/>
  </si>
  <si>
    <t>臨床発達心理士ではない公認心理師参加見込み</t>
    <rPh sb="16" eb="18">
      <t>サンカ</t>
    </rPh>
    <rPh sb="18" eb="20">
      <t>ミコ</t>
    </rPh>
    <phoneticPr fontId="1"/>
  </si>
  <si>
    <t>臨床発達心理士ではない公認心理師参加費(臨床発達心理士資格を取得して入会した場合と同じくらいの負担になるようにするため、会員と5500円の差をつけます)</t>
    <rPh sb="0" eb="2">
      <t>リンショウ</t>
    </rPh>
    <rPh sb="2" eb="4">
      <t>ハッタツ</t>
    </rPh>
    <rPh sb="4" eb="7">
      <t>シンリシ</t>
    </rPh>
    <rPh sb="11" eb="13">
      <t>コウニン</t>
    </rPh>
    <rPh sb="13" eb="16">
      <t>シンリシ</t>
    </rPh>
    <rPh sb="16" eb="19">
      <t>サンカヒ</t>
    </rPh>
    <rPh sb="20" eb="22">
      <t>リンショウ</t>
    </rPh>
    <rPh sb="22" eb="24">
      <t>ハッタツ</t>
    </rPh>
    <rPh sb="24" eb="27">
      <t>シンリシ</t>
    </rPh>
    <rPh sb="27" eb="29">
      <t>シカク</t>
    </rPh>
    <rPh sb="30" eb="32">
      <t>シュトク</t>
    </rPh>
    <rPh sb="34" eb="36">
      <t>ニュウカイ</t>
    </rPh>
    <rPh sb="38" eb="40">
      <t>バアイ</t>
    </rPh>
    <rPh sb="41" eb="42">
      <t>オナ</t>
    </rPh>
    <rPh sb="47" eb="49">
      <t>フタン</t>
    </rPh>
    <rPh sb="60" eb="62">
      <t>カイイン</t>
    </rPh>
    <rPh sb="67" eb="68">
      <t>エン</t>
    </rPh>
    <rPh sb="69" eb="70">
      <t>サ</t>
    </rPh>
    <phoneticPr fontId="1"/>
  </si>
  <si>
    <t>本部事務局ヘルプデスクに参加申し込み受付を依頼する場合、「1」を記入</t>
    <rPh sb="0" eb="2">
      <t>ホンブ</t>
    </rPh>
    <rPh sb="2" eb="4">
      <t>ジム</t>
    </rPh>
    <rPh sb="4" eb="5">
      <t>キョク</t>
    </rPh>
    <rPh sb="12" eb="14">
      <t>サンカ</t>
    </rPh>
    <rPh sb="14" eb="15">
      <t>モウ</t>
    </rPh>
    <rPh sb="16" eb="17">
      <t>コ</t>
    </rPh>
    <rPh sb="18" eb="20">
      <t>ウケツケ</t>
    </rPh>
    <rPh sb="21" eb="23">
      <t>イライ</t>
    </rPh>
    <rPh sb="25" eb="27">
      <t>バアイ</t>
    </rPh>
    <rPh sb="32" eb="34">
      <t>キニュウ</t>
    </rPh>
    <phoneticPr fontId="1"/>
  </si>
  <si>
    <t>本部事務局ヘルプデスクに参加費収納を依頼する場合、「1」を記入</t>
    <rPh sb="0" eb="2">
      <t>ホンブ</t>
    </rPh>
    <rPh sb="12" eb="15">
      <t>サンカヒ</t>
    </rPh>
    <rPh sb="15" eb="17">
      <t>シュウノウ</t>
    </rPh>
    <rPh sb="18" eb="20">
      <t>イライ</t>
    </rPh>
    <rPh sb="22" eb="24">
      <t>バアイ</t>
    </rPh>
    <rPh sb="29" eb="31">
      <t>キニュウ</t>
    </rPh>
    <phoneticPr fontId="1"/>
  </si>
  <si>
    <t>全国研修会参加費決定のための研修会計費シュミレーター</t>
    <rPh sb="0" eb="2">
      <t>ゼンコク</t>
    </rPh>
    <rPh sb="2" eb="5">
      <t>ケンシュウカイ</t>
    </rPh>
    <rPh sb="5" eb="8">
      <t>サンカヒ</t>
    </rPh>
    <rPh sb="8" eb="10">
      <t>ケッテイ</t>
    </rPh>
    <rPh sb="14" eb="16">
      <t>ケンシュウ</t>
    </rPh>
    <rPh sb="16" eb="18">
      <t>カイケイ</t>
    </rPh>
    <rPh sb="18" eb="19">
      <t>ヒ</t>
    </rPh>
    <phoneticPr fontId="1"/>
  </si>
  <si>
    <t>この金額がプラスになるように参加費の設定をして頂ければ幸いです。</t>
    <rPh sb="2" eb="4">
      <t>キンガク</t>
    </rPh>
    <rPh sb="14" eb="17">
      <t>サンカヒ</t>
    </rPh>
    <rPh sb="18" eb="20">
      <t>セッテイ</t>
    </rPh>
    <rPh sb="23" eb="24">
      <t>イタダ</t>
    </rPh>
    <rPh sb="27" eb="28">
      <t>サイワ</t>
    </rPh>
    <phoneticPr fontId="1"/>
  </si>
  <si>
    <t>オンライン配信会場費</t>
    <rPh sb="5" eb="7">
      <t>ハイシン</t>
    </rPh>
    <rPh sb="7" eb="10">
      <t>カイジョウヒ</t>
    </rPh>
    <phoneticPr fontId="1"/>
  </si>
  <si>
    <t>オンライン配信業者支援</t>
    <rPh sb="5" eb="7">
      <t>ハイシン</t>
    </rPh>
    <rPh sb="7" eb="9">
      <t>ギョウシャ</t>
    </rPh>
    <rPh sb="9" eb="11">
      <t>シエン</t>
    </rPh>
    <phoneticPr fontId="1"/>
  </si>
  <si>
    <t>APの場合は\25,000　　コームラの場合は\135,000</t>
    <rPh sb="3" eb="5">
      <t>バアイ</t>
    </rPh>
    <rPh sb="20" eb="22">
      <t>バアイ</t>
    </rPh>
    <phoneticPr fontId="1"/>
  </si>
  <si>
    <t>AP東新宿の場合は\36,000程度</t>
    <rPh sb="2" eb="5">
      <t>ヒガシシンジュク</t>
    </rPh>
    <rPh sb="6" eb="8">
      <t>バアイ</t>
    </rPh>
    <rPh sb="16" eb="18">
      <t>テイド</t>
    </rPh>
    <phoneticPr fontId="1"/>
  </si>
  <si>
    <t>対面会場数を記入してください</t>
    <rPh sb="0" eb="2">
      <t>タイメン</t>
    </rPh>
    <rPh sb="2" eb="4">
      <t>カイジョウ</t>
    </rPh>
    <rPh sb="4" eb="5">
      <t>スウ</t>
    </rPh>
    <rPh sb="6" eb="8">
      <t>キニュウ</t>
    </rPh>
    <phoneticPr fontId="1"/>
  </si>
  <si>
    <t>非会員(上記以外)参加者数見込み</t>
    <rPh sb="0" eb="3">
      <t>ヒカイイン</t>
    </rPh>
    <rPh sb="4" eb="6">
      <t>ジョウキ</t>
    </rPh>
    <rPh sb="6" eb="8">
      <t>イガイ</t>
    </rPh>
    <rPh sb="9" eb="13">
      <t>サンカシャスウ</t>
    </rPh>
    <rPh sb="13" eb="15">
      <t>ミコ</t>
    </rPh>
    <phoneticPr fontId="1"/>
  </si>
  <si>
    <t>対面会場費</t>
    <rPh sb="0" eb="2">
      <t>タイメン</t>
    </rPh>
    <rPh sb="2" eb="5">
      <t>カイジョウヒ</t>
    </rPh>
    <phoneticPr fontId="1"/>
  </si>
  <si>
    <t>参加費収入</t>
    <rPh sb="0" eb="3">
      <t>サンカヒ</t>
    </rPh>
    <rPh sb="3" eb="5">
      <t>シュウニュウ</t>
    </rPh>
    <phoneticPr fontId="1"/>
  </si>
  <si>
    <t>会員参加費(3時間あたり最低3000円)</t>
    <rPh sb="0" eb="2">
      <t>カイイン</t>
    </rPh>
    <rPh sb="2" eb="5">
      <t>サンカヒ</t>
    </rPh>
    <rPh sb="7" eb="9">
      <t>ジカン</t>
    </rPh>
    <rPh sb="12" eb="14">
      <t>サイテイ</t>
    </rPh>
    <rPh sb="18" eb="19">
      <t>エン</t>
    </rPh>
    <phoneticPr fontId="1"/>
  </si>
  <si>
    <t>参加費収受(全員が会員であったとして計算されますとして計算されます)</t>
    <rPh sb="0" eb="3">
      <t>サンカヒ</t>
    </rPh>
    <rPh sb="3" eb="5">
      <t>シュウジュ</t>
    </rPh>
    <rPh sb="6" eb="8">
      <t>ゼンイン</t>
    </rPh>
    <rPh sb="9" eb="11">
      <t>カイイン</t>
    </rPh>
    <rPh sb="18" eb="20">
      <t>ケイサン</t>
    </rPh>
    <rPh sb="27" eb="29">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</si>
</sst>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s>
  <fills count="5">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
      <patternFill patternType="solid">
        <fgColor rgb="FFFFCCCC"/>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5" xfId="0" applyBorder="1">
      <alignment vertical="center"/>
    </xf>
    <xf numFmtId="0" fontId="0" fillId="0" borderId="4" xfId="0" applyBorder="1" applyAlignment="1">
      <alignment vertical="center" wrapText="1"/>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42" fontId="0" fillId="0" borderId="0" xfId="0" applyNumberFormat="1">
      <alignment vertical="center"/>
    </xf>
    <xf numFmtId="0" fontId="0" fillId="0" borderId="0" xfId="0" applyAlignment="1">
      <alignmen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vertical="center" wrapText="1"/>
    </xf>
    <xf numFmtId="0" fontId="0" fillId="0" borderId="0" xfId="0" applyAlignment="1">
      <alignment horizontal="left" vertical="center"/>
    </xf>
    <xf numFmtId="0" fontId="0" fillId="2" borderId="1" xfId="0" applyFill="1" applyBorder="1">
      <alignment vertical="center"/>
    </xf>
    <xf numFmtId="42" fontId="0" fillId="3" borderId="4" xfId="0" applyNumberFormat="1" applyFill="1" applyBorder="1">
      <alignment vertical="center"/>
    </xf>
    <xf numFmtId="42" fontId="0" fillId="3" borderId="5" xfId="0" applyNumberFormat="1" applyFill="1" applyBorder="1">
      <alignment vertical="center"/>
    </xf>
    <xf numFmtId="42" fontId="2" fillId="3" borderId="1" xfId="0" applyNumberFormat="1" applyFont="1" applyFill="1" applyBorder="1">
      <alignment vertical="center"/>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3" xfId="0" applyBorder="1">
      <alignment vertical="center"/>
    </xf>
    <xf numFmtId="0" fontId="0" fillId="0" borderId="22" xfId="0" applyBorder="1" applyAlignment="1">
      <alignment vertical="center" wrapText="1"/>
    </xf>
    <xf numFmtId="0" fontId="0" fillId="0" borderId="24" xfId="0" applyBorder="1" applyAlignment="1">
      <alignment vertical="center" wrapText="1"/>
    </xf>
    <xf numFmtId="42"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4" borderId="1" xfId="0" applyFill="1" applyBorder="1" applyProtection="1">
      <alignment vertical="center"/>
      <protection locked="0"/>
    </xf>
    <xf numFmtId="0" fontId="0" fillId="0" borderId="24" xfId="0" applyBorder="1">
      <alignment vertical="center"/>
    </xf>
    <xf numFmtId="0" fontId="0" fillId="0" borderId="16" xfId="0" applyBorder="1">
      <alignment vertical="center"/>
    </xf>
    <xf numFmtId="42" fontId="0" fillId="3" borderId="26" xfId="0" applyNumberFormat="1" applyFill="1" applyBorder="1">
      <alignment vertical="center"/>
    </xf>
    <xf numFmtId="42" fontId="0" fillId="2" borderId="27" xfId="0" applyNumberFormat="1" applyFill="1" applyBorder="1" applyProtection="1">
      <alignment vertical="center"/>
      <protection locked="0"/>
    </xf>
    <xf numFmtId="0" fontId="0" fillId="0" borderId="17" xfId="0" applyBorder="1" applyAlignment="1">
      <alignment vertical="center" shrinkToFit="1"/>
    </xf>
    <xf numFmtId="42" fontId="0" fillId="0" borderId="4" xfId="0" applyNumberFormat="1" applyBorder="1">
      <alignmen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25" xfId="0" applyBorder="1" applyAlignment="1">
      <alignment horizontal="center"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3F80-0285-4B30-B8C9-7C0C90AD8B75}">
  <dimension ref="A1:J49"/>
  <sheetViews>
    <sheetView tabSelected="1" topLeftCell="A10" workbookViewId="0">
      <selection activeCell="E22" sqref="E22"/>
    </sheetView>
  </sheetViews>
  <sheetFormatPr defaultRowHeight="18.75" x14ac:dyDescent="0.4"/>
  <cols>
    <col min="2" max="2" width="36.875" customWidth="1"/>
    <col min="3" max="3" width="25" customWidth="1"/>
    <col min="4" max="4" width="21" customWidth="1"/>
    <col min="5" max="5" width="18.75" customWidth="1"/>
    <col min="10" max="10" width="12.875" bestFit="1" customWidth="1"/>
  </cols>
  <sheetData>
    <row r="1" spans="1:6" ht="19.5" thickBot="1" x14ac:dyDescent="0.45">
      <c r="A1" s="4"/>
      <c r="B1" s="13"/>
      <c r="C1" s="13"/>
      <c r="D1" s="13"/>
      <c r="E1" s="13"/>
      <c r="F1" s="5"/>
    </row>
    <row r="2" spans="1:6" ht="19.5" thickBot="1" x14ac:dyDescent="0.45">
      <c r="A2" s="6"/>
      <c r="B2" s="39" t="s">
        <v>42</v>
      </c>
      <c r="C2" s="40"/>
      <c r="D2" s="40"/>
      <c r="E2" s="41"/>
      <c r="F2" s="7"/>
    </row>
    <row r="3" spans="1:6" ht="19.5" thickBot="1" x14ac:dyDescent="0.45">
      <c r="A3" s="6"/>
      <c r="F3" s="7"/>
    </row>
    <row r="4" spans="1:6" ht="19.5" thickBot="1" x14ac:dyDescent="0.45">
      <c r="A4" s="6"/>
      <c r="B4" s="16"/>
      <c r="C4" s="15" t="s">
        <v>32</v>
      </c>
      <c r="F4" s="7"/>
    </row>
    <row r="5" spans="1:6" ht="19.5" thickBot="1" x14ac:dyDescent="0.45">
      <c r="A5" s="6"/>
      <c r="C5" s="15"/>
      <c r="D5" s="15"/>
      <c r="E5" s="15"/>
      <c r="F5" s="7"/>
    </row>
    <row r="6" spans="1:6" ht="19.5" thickBot="1" x14ac:dyDescent="0.45">
      <c r="A6" s="6"/>
      <c r="B6" s="2" t="s">
        <v>0</v>
      </c>
      <c r="C6" s="3" t="s">
        <v>16</v>
      </c>
      <c r="D6" s="37"/>
      <c r="E6" s="38"/>
      <c r="F6" s="7"/>
    </row>
    <row r="7" spans="1:6" ht="19.5" thickBot="1" x14ac:dyDescent="0.45">
      <c r="A7" s="6"/>
      <c r="B7" s="2" t="s">
        <v>1</v>
      </c>
      <c r="C7" s="3" t="s">
        <v>16</v>
      </c>
      <c r="D7" s="37"/>
      <c r="E7" s="38"/>
      <c r="F7" s="7"/>
    </row>
    <row r="8" spans="1:6" ht="19.5" thickBot="1" x14ac:dyDescent="0.45">
      <c r="A8" s="6"/>
      <c r="B8" s="2" t="s">
        <v>52</v>
      </c>
      <c r="C8" s="3" t="s">
        <v>16</v>
      </c>
      <c r="D8" s="28">
        <v>3000</v>
      </c>
      <c r="F8" s="7"/>
    </row>
    <row r="9" spans="1:6" ht="75.75" thickBot="1" x14ac:dyDescent="0.45">
      <c r="A9" s="6"/>
      <c r="B9" s="2" t="s">
        <v>33</v>
      </c>
      <c r="C9" s="3" t="s">
        <v>16</v>
      </c>
      <c r="D9" s="28">
        <f>D8+5000</f>
        <v>8000</v>
      </c>
      <c r="F9" s="7"/>
    </row>
    <row r="10" spans="1:6" ht="75.75" thickBot="1" x14ac:dyDescent="0.45">
      <c r="A10" s="6"/>
      <c r="B10" s="2" t="s">
        <v>39</v>
      </c>
      <c r="C10" s="3" t="s">
        <v>16</v>
      </c>
      <c r="D10" s="28">
        <f>D8+5500</f>
        <v>8500</v>
      </c>
      <c r="F10" s="7"/>
    </row>
    <row r="11" spans="1:6" ht="19.5" thickBot="1" x14ac:dyDescent="0.45">
      <c r="A11" s="6"/>
      <c r="B11" s="2" t="s">
        <v>37</v>
      </c>
      <c r="C11" s="3" t="s">
        <v>16</v>
      </c>
      <c r="D11" s="28">
        <v>0</v>
      </c>
      <c r="F11" s="7"/>
    </row>
    <row r="12" spans="1:6" ht="19.5" thickBot="1" x14ac:dyDescent="0.45">
      <c r="A12" s="6"/>
      <c r="B12" s="2" t="s">
        <v>28</v>
      </c>
      <c r="C12" s="3" t="s">
        <v>16</v>
      </c>
      <c r="D12" s="29"/>
      <c r="E12" s="18">
        <f>D8*D12</f>
        <v>0</v>
      </c>
      <c r="F12" s="7"/>
    </row>
    <row r="13" spans="1:6" ht="19.5" thickBot="1" x14ac:dyDescent="0.45">
      <c r="A13" s="6"/>
      <c r="B13" s="2" t="s">
        <v>29</v>
      </c>
      <c r="C13" s="3" t="s">
        <v>16</v>
      </c>
      <c r="D13" s="29"/>
      <c r="E13" s="18">
        <f>D9*D13</f>
        <v>0</v>
      </c>
      <c r="F13" s="7"/>
    </row>
    <row r="14" spans="1:6" ht="38.25" thickBot="1" x14ac:dyDescent="0.45">
      <c r="A14" s="6"/>
      <c r="B14" s="2" t="s">
        <v>38</v>
      </c>
      <c r="C14" s="3" t="s">
        <v>16</v>
      </c>
      <c r="D14" s="29"/>
      <c r="E14" s="18">
        <f>D10*D14</f>
        <v>0</v>
      </c>
      <c r="F14" s="7"/>
    </row>
    <row r="15" spans="1:6" ht="19.5" thickBot="1" x14ac:dyDescent="0.45">
      <c r="A15" s="6"/>
      <c r="B15" s="2" t="s">
        <v>49</v>
      </c>
      <c r="C15" s="3" t="s">
        <v>16</v>
      </c>
      <c r="D15" s="29"/>
      <c r="E15" s="18">
        <f>D11*D15</f>
        <v>0</v>
      </c>
      <c r="F15" s="7"/>
    </row>
    <row r="16" spans="1:6" ht="19.5" thickBot="1" x14ac:dyDescent="0.45">
      <c r="A16" s="6"/>
      <c r="B16" s="2" t="s">
        <v>17</v>
      </c>
      <c r="C16" s="9"/>
      <c r="E16" s="17">
        <v>50000</v>
      </c>
      <c r="F16" s="7"/>
    </row>
    <row r="17" spans="1:10" ht="38.25" thickBot="1" x14ac:dyDescent="0.45">
      <c r="A17" s="6"/>
      <c r="B17" s="2" t="s">
        <v>7</v>
      </c>
      <c r="C17" s="3" t="s">
        <v>18</v>
      </c>
      <c r="D17" s="29"/>
      <c r="E17" s="18">
        <f>D17*15000</f>
        <v>0</v>
      </c>
      <c r="F17" s="7"/>
    </row>
    <row r="18" spans="1:10" x14ac:dyDescent="0.4">
      <c r="A18" s="6"/>
      <c r="B18" s="3" t="s">
        <v>14</v>
      </c>
      <c r="C18" s="3"/>
      <c r="D18" s="22"/>
      <c r="E18" s="18">
        <f>D17*2200</f>
        <v>0</v>
      </c>
      <c r="F18" s="7"/>
    </row>
    <row r="19" spans="1:10" ht="19.5" thickBot="1" x14ac:dyDescent="0.45">
      <c r="A19" s="6"/>
      <c r="B19" s="3" t="s">
        <v>8</v>
      </c>
      <c r="C19" s="21"/>
      <c r="D19" s="23"/>
      <c r="E19" s="18">
        <v>13000</v>
      </c>
      <c r="F19" s="7"/>
    </row>
    <row r="20" spans="1:10" ht="57" thickBot="1" x14ac:dyDescent="0.45">
      <c r="A20" s="6"/>
      <c r="B20" s="2" t="s">
        <v>9</v>
      </c>
      <c r="C20" s="21" t="s">
        <v>40</v>
      </c>
      <c r="D20" s="29"/>
      <c r="E20" s="18">
        <f>D20*50000+D20*(D12+D13+D15)*400</f>
        <v>0</v>
      </c>
      <c r="F20" s="7"/>
      <c r="J20" s="8"/>
    </row>
    <row r="21" spans="1:10" ht="57" thickBot="1" x14ac:dyDescent="0.45">
      <c r="A21" s="6"/>
      <c r="B21" s="2" t="s">
        <v>53</v>
      </c>
      <c r="C21" s="3" t="s">
        <v>41</v>
      </c>
      <c r="D21" s="29"/>
      <c r="E21" s="18">
        <f>D21*15000+D21*(D22*3000*0.05+D23*3000*0.385)</f>
        <v>0</v>
      </c>
      <c r="F21" s="7"/>
      <c r="J21" s="8"/>
    </row>
    <row r="22" spans="1:10" ht="19.5" thickBot="1" x14ac:dyDescent="0.45">
      <c r="A22" s="6"/>
      <c r="B22" s="2" t="s">
        <v>30</v>
      </c>
      <c r="C22" s="3"/>
      <c r="D22" s="29"/>
      <c r="F22" s="7"/>
      <c r="J22" s="8"/>
    </row>
    <row r="23" spans="1:10" ht="19.5" thickBot="1" x14ac:dyDescent="0.45">
      <c r="A23" s="6"/>
      <c r="B23" s="2" t="s">
        <v>31</v>
      </c>
      <c r="C23" s="3"/>
      <c r="D23" s="29"/>
      <c r="F23" s="7"/>
      <c r="J23" s="8"/>
    </row>
    <row r="24" spans="1:10" ht="19.5" thickBot="1" x14ac:dyDescent="0.45">
      <c r="A24" s="6"/>
      <c r="B24" s="2" t="s">
        <v>2</v>
      </c>
      <c r="C24" s="3" t="s">
        <v>3</v>
      </c>
      <c r="D24" s="30"/>
      <c r="F24" s="7"/>
      <c r="J24" s="8"/>
    </row>
    <row r="25" spans="1:10" ht="19.5" thickBot="1" x14ac:dyDescent="0.45">
      <c r="A25" s="6"/>
      <c r="B25" s="2"/>
      <c r="C25" s="3" t="s">
        <v>4</v>
      </c>
      <c r="D25" s="29"/>
      <c r="E25" s="18">
        <f>D25*17817</f>
        <v>0</v>
      </c>
      <c r="F25" s="7"/>
      <c r="J25" s="8"/>
    </row>
    <row r="26" spans="1:10" ht="19.5" thickBot="1" x14ac:dyDescent="0.45">
      <c r="A26" s="6"/>
      <c r="B26" s="2"/>
      <c r="C26" s="3" t="s">
        <v>5</v>
      </c>
      <c r="D26" s="30"/>
      <c r="F26" s="7"/>
      <c r="J26" s="8"/>
    </row>
    <row r="27" spans="1:10" ht="19.5" thickBot="1" x14ac:dyDescent="0.45">
      <c r="A27" s="6"/>
      <c r="B27" s="2"/>
      <c r="C27" s="24" t="s">
        <v>6</v>
      </c>
      <c r="D27" s="29"/>
      <c r="E27" s="18">
        <f>D27*6682</f>
        <v>0</v>
      </c>
      <c r="F27" s="7"/>
      <c r="J27" s="8"/>
    </row>
    <row r="28" spans="1:10" ht="19.5" thickBot="1" x14ac:dyDescent="0.45">
      <c r="A28" s="6"/>
      <c r="B28" s="2" t="s">
        <v>34</v>
      </c>
      <c r="C28" s="3" t="s">
        <v>16</v>
      </c>
      <c r="D28" s="25"/>
      <c r="E28" s="28">
        <v>0</v>
      </c>
      <c r="F28" s="7"/>
      <c r="J28" s="8"/>
    </row>
    <row r="29" spans="1:10" ht="19.5" thickBot="1" x14ac:dyDescent="0.45">
      <c r="A29" s="6"/>
      <c r="B29" s="2" t="s">
        <v>50</v>
      </c>
      <c r="C29" s="9" t="s">
        <v>16</v>
      </c>
      <c r="E29" s="28">
        <v>0</v>
      </c>
      <c r="F29" s="7"/>
      <c r="J29" s="8"/>
    </row>
    <row r="30" spans="1:10" ht="19.5" thickBot="1" x14ac:dyDescent="0.45">
      <c r="A30" s="6"/>
      <c r="B30" s="2" t="s">
        <v>10</v>
      </c>
      <c r="C30" s="35" t="s">
        <v>48</v>
      </c>
      <c r="D30" s="29"/>
      <c r="E30" s="33">
        <f>D30*10000</f>
        <v>0</v>
      </c>
      <c r="F30" s="7"/>
      <c r="J30" s="8"/>
    </row>
    <row r="31" spans="1:10" ht="19.5" thickBot="1" x14ac:dyDescent="0.45">
      <c r="A31" s="6"/>
      <c r="B31" s="2" t="s">
        <v>44</v>
      </c>
      <c r="C31" s="45" t="s">
        <v>47</v>
      </c>
      <c r="D31" s="46"/>
      <c r="E31" s="28">
        <v>0</v>
      </c>
      <c r="F31" s="7"/>
      <c r="J31" s="8"/>
    </row>
    <row r="32" spans="1:10" ht="19.5" thickBot="1" x14ac:dyDescent="0.45">
      <c r="A32" s="6"/>
      <c r="B32" s="2" t="s">
        <v>45</v>
      </c>
      <c r="C32" s="45" t="s">
        <v>46</v>
      </c>
      <c r="D32" s="47"/>
      <c r="E32" s="28">
        <v>0</v>
      </c>
      <c r="F32" s="7"/>
      <c r="J32" s="8"/>
    </row>
    <row r="33" spans="1:10" ht="19.5" thickBot="1" x14ac:dyDescent="0.45">
      <c r="A33" s="6"/>
      <c r="B33" s="2" t="s">
        <v>36</v>
      </c>
      <c r="C33" s="9" t="s">
        <v>16</v>
      </c>
      <c r="E33" s="34">
        <v>0</v>
      </c>
      <c r="F33" s="7"/>
      <c r="J33" s="8"/>
    </row>
    <row r="34" spans="1:10" ht="19.5" thickBot="1" x14ac:dyDescent="0.45">
      <c r="A34" s="6"/>
      <c r="B34" s="2" t="s">
        <v>20</v>
      </c>
      <c r="C34" s="3" t="s">
        <v>16</v>
      </c>
      <c r="D34" s="30"/>
      <c r="F34" s="7"/>
      <c r="J34" s="8"/>
    </row>
    <row r="35" spans="1:10" ht="19.5" thickBot="1" x14ac:dyDescent="0.45">
      <c r="A35" s="6"/>
      <c r="B35" s="2" t="s">
        <v>22</v>
      </c>
      <c r="C35" s="3" t="s">
        <v>16</v>
      </c>
      <c r="D35" s="29"/>
      <c r="E35" s="18">
        <f>D35*1250</f>
        <v>0</v>
      </c>
      <c r="F35" s="7"/>
    </row>
    <row r="36" spans="1:10" ht="19.5" thickBot="1" x14ac:dyDescent="0.45">
      <c r="A36" s="6"/>
      <c r="B36" s="2" t="s">
        <v>21</v>
      </c>
      <c r="C36" s="3" t="s">
        <v>16</v>
      </c>
      <c r="D36" s="30"/>
      <c r="F36" s="7"/>
    </row>
    <row r="37" spans="1:10" ht="19.5" thickBot="1" x14ac:dyDescent="0.45">
      <c r="A37" s="6"/>
      <c r="B37" s="2" t="s">
        <v>23</v>
      </c>
      <c r="C37" s="20" t="s">
        <v>16</v>
      </c>
      <c r="D37" s="29"/>
      <c r="E37" s="18">
        <f>D37*1500</f>
        <v>0</v>
      </c>
      <c r="F37" s="7"/>
    </row>
    <row r="38" spans="1:10" ht="19.5" thickBot="1" x14ac:dyDescent="0.45">
      <c r="A38" s="6"/>
      <c r="B38" s="3" t="s">
        <v>35</v>
      </c>
      <c r="C38" s="3" t="s">
        <v>16</v>
      </c>
      <c r="D38" s="31"/>
      <c r="E38" s="28">
        <v>0</v>
      </c>
      <c r="F38" s="7"/>
    </row>
    <row r="39" spans="1:10" ht="19.5" thickBot="1" x14ac:dyDescent="0.45">
      <c r="A39" s="6"/>
      <c r="B39" s="3" t="s">
        <v>11</v>
      </c>
      <c r="C39" s="3" t="s">
        <v>16</v>
      </c>
      <c r="D39" s="32"/>
      <c r="E39" s="28">
        <v>0</v>
      </c>
      <c r="F39" s="7"/>
    </row>
    <row r="40" spans="1:10" ht="19.5" thickBot="1" x14ac:dyDescent="0.45">
      <c r="A40" s="6"/>
      <c r="B40" s="2" t="s">
        <v>25</v>
      </c>
      <c r="C40" s="9" t="s">
        <v>15</v>
      </c>
      <c r="E40" s="28">
        <v>0</v>
      </c>
      <c r="F40" s="7"/>
    </row>
    <row r="41" spans="1:10" ht="19.5" thickBot="1" x14ac:dyDescent="0.45">
      <c r="A41" s="6"/>
      <c r="B41" s="2" t="s">
        <v>26</v>
      </c>
      <c r="C41" s="14" t="s">
        <v>15</v>
      </c>
      <c r="D41" s="32"/>
      <c r="E41" s="28">
        <v>0</v>
      </c>
      <c r="F41" s="7"/>
    </row>
    <row r="42" spans="1:10" ht="19.5" thickBot="1" x14ac:dyDescent="0.45">
      <c r="A42" s="6"/>
      <c r="B42" s="2" t="s">
        <v>27</v>
      </c>
      <c r="C42" s="3" t="s">
        <v>15</v>
      </c>
      <c r="E42" s="28">
        <v>0</v>
      </c>
      <c r="F42" s="7"/>
    </row>
    <row r="43" spans="1:10" ht="19.5" thickBot="1" x14ac:dyDescent="0.45">
      <c r="A43" s="6"/>
      <c r="B43" s="2" t="s">
        <v>12</v>
      </c>
      <c r="C43" s="26" t="s">
        <v>19</v>
      </c>
      <c r="D43" s="29"/>
      <c r="E43" s="18">
        <f>D43*15000</f>
        <v>0</v>
      </c>
      <c r="F43" s="7"/>
    </row>
    <row r="44" spans="1:10" x14ac:dyDescent="0.4">
      <c r="A44" s="6"/>
      <c r="B44" s="3" t="s">
        <v>13</v>
      </c>
      <c r="C44" s="27"/>
      <c r="D44" s="22"/>
      <c r="E44" s="17">
        <f>(E16+E17+E18+E19+E20+E21)*0.1</f>
        <v>6300</v>
      </c>
      <c r="F44" s="7"/>
    </row>
    <row r="45" spans="1:10" x14ac:dyDescent="0.4">
      <c r="A45" s="6"/>
      <c r="B45" s="9"/>
      <c r="C45" s="9"/>
      <c r="E45" s="8"/>
      <c r="F45" s="7"/>
    </row>
    <row r="46" spans="1:10" x14ac:dyDescent="0.4">
      <c r="A46" s="6"/>
      <c r="B46" s="9"/>
      <c r="C46" s="48" t="s">
        <v>51</v>
      </c>
      <c r="D46" s="48"/>
      <c r="E46" s="36">
        <f>E12+E13+E14+E15</f>
        <v>0</v>
      </c>
      <c r="F46" s="7"/>
    </row>
    <row r="47" spans="1:10" ht="19.5" thickBot="1" x14ac:dyDescent="0.45">
      <c r="A47" s="6"/>
      <c r="B47" s="3" t="s">
        <v>24</v>
      </c>
      <c r="C47" s="14"/>
      <c r="D47" s="1"/>
      <c r="E47" s="17">
        <f>E16+E17+E18+E19+E20+E21+E25+E27+E28+E29+E30+E33+E34+E35+E36+E37+E38+E39+E40+E41+E42+E43+E44</f>
        <v>69300</v>
      </c>
      <c r="F47" s="7"/>
    </row>
    <row r="48" spans="1:10" ht="57" customHeight="1" thickBot="1" x14ac:dyDescent="0.45">
      <c r="A48" s="6"/>
      <c r="B48" s="42" t="s">
        <v>43</v>
      </c>
      <c r="C48" s="43"/>
      <c r="D48" s="44"/>
      <c r="E48" s="19">
        <f>-(E47-E12-E13-E14-E15)</f>
        <v>-69300</v>
      </c>
      <c r="F48" s="7"/>
    </row>
    <row r="49" spans="1:6" ht="19.5" thickBot="1" x14ac:dyDescent="0.45">
      <c r="A49" s="10"/>
      <c r="B49" s="11"/>
      <c r="C49" s="11"/>
      <c r="D49" s="11"/>
      <c r="E49" s="11"/>
      <c r="F49" s="12"/>
    </row>
  </sheetData>
  <sheetProtection algorithmName="SHA-512" hashValue="WxeTkFUm3AyyaSwLP/fosmkdnxfOZ3obbG3btqhWwxQ/S1MPbNJMdwIR0kPbOgaS9BxERQe/sq2Jwte/+rEtuw==" saltValue="qeITV1btKPiLA8xdr31H1w==" spinCount="100000" sheet="1" objects="1" scenarios="1"/>
  <mergeCells count="7">
    <mergeCell ref="D6:E6"/>
    <mergeCell ref="D7:E7"/>
    <mergeCell ref="B2:E2"/>
    <mergeCell ref="B48:D48"/>
    <mergeCell ref="C31:D31"/>
    <mergeCell ref="C32:D32"/>
    <mergeCell ref="C46:D4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剛司 西山</dc:creator>
  <cp:lastModifiedBy>剛司 西山</cp:lastModifiedBy>
  <dcterms:created xsi:type="dcterms:W3CDTF">2026-02-09T02:12:38Z</dcterms:created>
  <dcterms:modified xsi:type="dcterms:W3CDTF">2026-02-24T01:27:31Z</dcterms:modified>
</cp:coreProperties>
</file>