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一社　日本臨床発達心理士会\2.会計部会\2026年度予算編成作業\執行部会や理事会への会計委員会の提案\"/>
    </mc:Choice>
  </mc:AlternateContent>
  <xr:revisionPtr revIDLastSave="0" documentId="8_{49A9B981-1C1E-46CB-9BF2-7A9A94F12951}" xr6:coauthVersionLast="47" xr6:coauthVersionMax="47" xr10:uidLastSave="{00000000-0000-0000-0000-000000000000}"/>
  <bookViews>
    <workbookView xWindow="-120" yWindow="-120" windowWidth="29040" windowHeight="15720" xr2:uid="{41ACC5FA-5717-413A-959D-AA97C8BF2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X23" i="1"/>
  <c r="X21" i="1"/>
  <c r="X19" i="1"/>
  <c r="X17" i="1"/>
  <c r="N30" i="1"/>
  <c r="N29" i="1"/>
  <c r="N23" i="1"/>
  <c r="N22" i="1"/>
  <c r="N14" i="1"/>
  <c r="N13" i="1"/>
  <c r="M30" i="1"/>
  <c r="M29" i="1"/>
  <c r="M24" i="1"/>
  <c r="M25" i="1"/>
  <c r="M23" i="1"/>
  <c r="M22" i="1"/>
  <c r="M14" i="1"/>
  <c r="M13" i="1"/>
  <c r="K27" i="1"/>
  <c r="K28" i="1"/>
  <c r="K29" i="1"/>
  <c r="K30" i="1"/>
  <c r="K20" i="1"/>
  <c r="K21" i="1"/>
  <c r="K22" i="1"/>
  <c r="K23" i="1"/>
  <c r="K24" i="1"/>
  <c r="K25" i="1"/>
  <c r="K11" i="1"/>
  <c r="K12" i="1"/>
  <c r="K13" i="1"/>
  <c r="K14" i="1"/>
  <c r="K8" i="1"/>
  <c r="K9" i="1"/>
  <c r="O25" i="1"/>
  <c r="N25" i="1"/>
  <c r="H25" i="1"/>
  <c r="O23" i="1"/>
  <c r="H23" i="1"/>
  <c r="O21" i="1"/>
  <c r="H21" i="1"/>
  <c r="O19" i="1"/>
  <c r="K19" i="1"/>
  <c r="H19" i="1"/>
  <c r="O17" i="1"/>
  <c r="H17" i="1"/>
  <c r="H29" i="1"/>
  <c r="H30" i="1"/>
  <c r="N24" i="1"/>
  <c r="K18" i="1"/>
  <c r="O20" i="1"/>
  <c r="O22" i="1"/>
  <c r="O24" i="1"/>
  <c r="O26" i="1"/>
  <c r="O27" i="1"/>
  <c r="O28" i="1"/>
  <c r="O29" i="1"/>
  <c r="O30" i="1"/>
  <c r="O18" i="1"/>
  <c r="O16" i="1"/>
  <c r="O12" i="1"/>
  <c r="Z12" i="1" s="1"/>
  <c r="O13" i="1"/>
  <c r="Z13" i="1" s="1"/>
  <c r="O14" i="1"/>
  <c r="Z14" i="1" s="1"/>
  <c r="O11" i="1"/>
  <c r="Z11" i="1" s="1"/>
  <c r="O10" i="1"/>
  <c r="Z10" i="1" s="1"/>
  <c r="X15" i="1"/>
  <c r="O7" i="1"/>
  <c r="Z7" i="1" s="1"/>
  <c r="O8" i="1"/>
  <c r="Z8" i="1" s="1"/>
  <c r="O9" i="1"/>
  <c r="Z9" i="1" s="1"/>
  <c r="O6" i="1"/>
  <c r="Z6" i="1" s="1"/>
  <c r="O5" i="1"/>
  <c r="Z5" i="1" s="1"/>
  <c r="N9" i="1"/>
  <c r="N8" i="1"/>
  <c r="M9" i="1"/>
  <c r="M8" i="1"/>
  <c r="K7" i="1"/>
  <c r="K6" i="1"/>
  <c r="I30" i="1"/>
  <c r="H8" i="1"/>
  <c r="H9" i="1"/>
  <c r="H10" i="1"/>
  <c r="H11" i="1"/>
  <c r="H12" i="1"/>
  <c r="H13" i="1"/>
  <c r="H14" i="1"/>
  <c r="H16" i="1"/>
  <c r="X16" i="1" s="1"/>
  <c r="Y16" i="1" s="1"/>
  <c r="H18" i="1"/>
  <c r="H6" i="1"/>
  <c r="H7" i="1"/>
  <c r="H20" i="1"/>
  <c r="H22" i="1"/>
  <c r="H24" i="1"/>
  <c r="H26" i="1"/>
  <c r="H27" i="1"/>
  <c r="H28" i="1"/>
  <c r="H5" i="1"/>
  <c r="X29" i="1" l="1"/>
  <c r="Y29" i="1" s="1"/>
  <c r="Y23" i="1"/>
  <c r="X30" i="1"/>
  <c r="Y25" i="1"/>
  <c r="Y21" i="1"/>
  <c r="Y19" i="1"/>
  <c r="Y17" i="1"/>
  <c r="X20" i="1"/>
  <c r="Y20" i="1" s="1"/>
  <c r="X24" i="1"/>
  <c r="Y24" i="1" s="1"/>
  <c r="X26" i="1"/>
  <c r="Y26" i="1" s="1"/>
  <c r="X27" i="1"/>
  <c r="Y27" i="1" s="1"/>
  <c r="X28" i="1"/>
  <c r="Y28" i="1" s="1"/>
  <c r="X22" i="1"/>
  <c r="Y22" i="1" s="1"/>
  <c r="X18" i="1"/>
  <c r="Y18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6" i="1"/>
  <c r="Y6" i="1" s="1"/>
  <c r="X7" i="1"/>
  <c r="Y7" i="1" s="1"/>
  <c r="X5" i="1"/>
  <c r="Y5" i="1" s="1"/>
  <c r="Y30" i="1" l="1"/>
</calcChain>
</file>

<file path=xl/sharedStrings.xml><?xml version="1.0" encoding="utf-8"?>
<sst xmlns="http://schemas.openxmlformats.org/spreadsheetml/2006/main" count="64" uniqueCount="47">
  <si>
    <t>受付システム稼働準備</t>
    <rPh sb="0" eb="2">
      <t>ウケツケ</t>
    </rPh>
    <rPh sb="6" eb="8">
      <t>カドウ</t>
    </rPh>
    <rPh sb="8" eb="10">
      <t>ジュンビ</t>
    </rPh>
    <phoneticPr fontId="1"/>
  </si>
  <si>
    <t>システム利用料</t>
    <rPh sb="4" eb="7">
      <t>リヨウリョウ</t>
    </rPh>
    <phoneticPr fontId="1"/>
  </si>
  <si>
    <t>オンライン決済稼働費</t>
    <rPh sb="5" eb="7">
      <t>ケッサイ</t>
    </rPh>
    <rPh sb="7" eb="9">
      <t>カドウ</t>
    </rPh>
    <rPh sb="9" eb="10">
      <t>ヒ</t>
    </rPh>
    <phoneticPr fontId="1"/>
  </si>
  <si>
    <t>ホームページ掲載費</t>
    <rPh sb="6" eb="8">
      <t>ケイサイ</t>
    </rPh>
    <rPh sb="8" eb="9">
      <t>ヒ</t>
    </rPh>
    <phoneticPr fontId="1"/>
  </si>
  <si>
    <t>クレジット利用料</t>
    <rPh sb="5" eb="8">
      <t>リヨウリョウ</t>
    </rPh>
    <phoneticPr fontId="1"/>
  </si>
  <si>
    <t>コンビニ利用料</t>
    <rPh sb="4" eb="7">
      <t>リヨウリョウ</t>
    </rPh>
    <phoneticPr fontId="1"/>
  </si>
  <si>
    <t>公認心理師協会対応費</t>
    <rPh sb="0" eb="2">
      <t>コウニン</t>
    </rPh>
    <rPh sb="2" eb="5">
      <t>シンリシ</t>
    </rPh>
    <rPh sb="5" eb="7">
      <t>キョウカイ</t>
    </rPh>
    <rPh sb="7" eb="9">
      <t>タイオウ</t>
    </rPh>
    <rPh sb="9" eb="10">
      <t>ヒ</t>
    </rPh>
    <phoneticPr fontId="1"/>
  </si>
  <si>
    <t>キャンセル対応費</t>
    <rPh sb="5" eb="7">
      <t>タイオウ</t>
    </rPh>
    <rPh sb="7" eb="8">
      <t>ヒ</t>
    </rPh>
    <phoneticPr fontId="1"/>
  </si>
  <si>
    <t>消費税</t>
    <rPh sb="0" eb="3">
      <t>ショウヒゼイ</t>
    </rPh>
    <phoneticPr fontId="1"/>
  </si>
  <si>
    <t>公認心理師協会参加証明発行費</t>
    <rPh sb="0" eb="2">
      <t>コウニン</t>
    </rPh>
    <rPh sb="2" eb="5">
      <t>シンリシ</t>
    </rPh>
    <rPh sb="5" eb="7">
      <t>キョウカイ</t>
    </rPh>
    <rPh sb="7" eb="9">
      <t>サンカ</t>
    </rPh>
    <rPh sb="9" eb="11">
      <t>ショウメイ</t>
    </rPh>
    <rPh sb="11" eb="14">
      <t>ハッコウヒ</t>
    </rPh>
    <phoneticPr fontId="1"/>
  </si>
  <si>
    <t>合計</t>
    <rPh sb="0" eb="2">
      <t>ゴウケイ</t>
    </rPh>
    <phoneticPr fontId="1"/>
  </si>
  <si>
    <t>事務局基本人件費</t>
    <rPh sb="0" eb="3">
      <t>ジムキョク</t>
    </rPh>
    <rPh sb="3" eb="5">
      <t>キホン</t>
    </rPh>
    <rPh sb="5" eb="8">
      <t>ジンケンヒ</t>
    </rPh>
    <phoneticPr fontId="1"/>
  </si>
  <si>
    <t>機構への申請対応料</t>
    <rPh sb="0" eb="2">
      <t>キコウ</t>
    </rPh>
    <rPh sb="4" eb="6">
      <t>シンセイ</t>
    </rPh>
    <rPh sb="6" eb="8">
      <t>タイオウ</t>
    </rPh>
    <rPh sb="8" eb="9">
      <t>リョウ</t>
    </rPh>
    <phoneticPr fontId="1"/>
  </si>
  <si>
    <t>機構への資格更新研修会申請料</t>
    <rPh sb="0" eb="2">
      <t>キコウ</t>
    </rPh>
    <rPh sb="4" eb="6">
      <t>シカク</t>
    </rPh>
    <rPh sb="6" eb="8">
      <t>コウシン</t>
    </rPh>
    <rPh sb="8" eb="11">
      <t>ケンシュウカイ</t>
    </rPh>
    <rPh sb="11" eb="13">
      <t>シンセイ</t>
    </rPh>
    <rPh sb="13" eb="14">
      <t>リョウ</t>
    </rPh>
    <phoneticPr fontId="1"/>
  </si>
  <si>
    <t>会場費</t>
    <rPh sb="0" eb="3">
      <t>カイジョウヒ</t>
    </rPh>
    <phoneticPr fontId="1"/>
  </si>
  <si>
    <t>講師料・講師旅費</t>
    <rPh sb="0" eb="3">
      <t>コウシリョウ</t>
    </rPh>
    <rPh sb="4" eb="6">
      <t>コウシ</t>
    </rPh>
    <rPh sb="6" eb="8">
      <t>リョヒ</t>
    </rPh>
    <phoneticPr fontId="1"/>
  </si>
  <si>
    <t>役員等交通費</t>
    <rPh sb="0" eb="2">
      <t>ヤクイン</t>
    </rPh>
    <rPh sb="2" eb="3">
      <t>トウ</t>
    </rPh>
    <rPh sb="3" eb="6">
      <t>コウツウヒ</t>
    </rPh>
    <phoneticPr fontId="1"/>
  </si>
  <si>
    <t>昼食弁当代等</t>
    <rPh sb="0" eb="2">
      <t>チュウショク</t>
    </rPh>
    <rPh sb="2" eb="4">
      <t>ベントウ</t>
    </rPh>
    <rPh sb="4" eb="5">
      <t>ダイ</t>
    </rPh>
    <rPh sb="5" eb="6">
      <t>トウ</t>
    </rPh>
    <phoneticPr fontId="1"/>
  </si>
  <si>
    <t>参考参加費</t>
    <rPh sb="0" eb="2">
      <t>サンコウ</t>
    </rPh>
    <rPh sb="2" eb="5">
      <t>サンカヒ</t>
    </rPh>
    <phoneticPr fontId="1"/>
  </si>
  <si>
    <t>オンライン開催・受付・参加費徴収自前/公認心理師協会不対応</t>
    <rPh sb="5" eb="7">
      <t>カイサイ</t>
    </rPh>
    <rPh sb="8" eb="10">
      <t>ウケツケ</t>
    </rPh>
    <rPh sb="11" eb="14">
      <t>サンカヒ</t>
    </rPh>
    <rPh sb="14" eb="16">
      <t>チョウシュウ</t>
    </rPh>
    <rPh sb="16" eb="18">
      <t>ジマエ</t>
    </rPh>
    <rPh sb="19" eb="21">
      <t>コウニン</t>
    </rPh>
    <rPh sb="21" eb="24">
      <t>シンリシ</t>
    </rPh>
    <rPh sb="24" eb="26">
      <t>キョウカイ</t>
    </rPh>
    <rPh sb="26" eb="27">
      <t>フ</t>
    </rPh>
    <rPh sb="27" eb="29">
      <t>タイオウ</t>
    </rPh>
    <phoneticPr fontId="1"/>
  </si>
  <si>
    <t>オンライン開催・受付業者・参加費徴収のみ自前・公認心理師協会不対応</t>
    <rPh sb="5" eb="7">
      <t>カイサイ</t>
    </rPh>
    <rPh sb="8" eb="10">
      <t>ウケツケ</t>
    </rPh>
    <rPh sb="10" eb="12">
      <t>ギョウシャ</t>
    </rPh>
    <rPh sb="13" eb="15">
      <t>サンカ</t>
    </rPh>
    <rPh sb="16" eb="18">
      <t>チョウシュウ</t>
    </rPh>
    <rPh sb="20" eb="22">
      <t>ジマエ</t>
    </rPh>
    <rPh sb="23" eb="25">
      <t>コウニン</t>
    </rPh>
    <rPh sb="25" eb="28">
      <t>シンリシ</t>
    </rPh>
    <rPh sb="28" eb="30">
      <t>キョウカイ</t>
    </rPh>
    <rPh sb="30" eb="31">
      <t>フ</t>
    </rPh>
    <rPh sb="31" eb="33">
      <t>タイオウ</t>
    </rPh>
    <phoneticPr fontId="1"/>
  </si>
  <si>
    <t>オンライン開催・受付業者・参加費徴収のみ自前・公認心理師協会対応</t>
    <rPh sb="10" eb="12">
      <t>ギョウシャ</t>
    </rPh>
    <rPh sb="20" eb="22">
      <t>ジマエ</t>
    </rPh>
    <phoneticPr fontId="1"/>
  </si>
  <si>
    <t>オンライン開催・受付参加費徴収業者・公認心理師協会不対応</t>
    <rPh sb="15" eb="17">
      <t>ギョウシャ</t>
    </rPh>
    <rPh sb="25" eb="26">
      <t>フ</t>
    </rPh>
    <phoneticPr fontId="1"/>
  </si>
  <si>
    <t>対面開催・受付・参加費徴収自前/公認心理師協会不対応</t>
    <rPh sb="0" eb="2">
      <t>タイメン</t>
    </rPh>
    <rPh sb="2" eb="4">
      <t>カイサイ</t>
    </rPh>
    <rPh sb="5" eb="7">
      <t>ウケツケ</t>
    </rPh>
    <rPh sb="8" eb="11">
      <t>サンカヒ</t>
    </rPh>
    <rPh sb="11" eb="13">
      <t>チョウシュウ</t>
    </rPh>
    <rPh sb="13" eb="15">
      <t>ジマエ</t>
    </rPh>
    <rPh sb="16" eb="18">
      <t>コウニン</t>
    </rPh>
    <rPh sb="18" eb="21">
      <t>シンリシ</t>
    </rPh>
    <rPh sb="21" eb="23">
      <t>キョウカイ</t>
    </rPh>
    <rPh sb="23" eb="24">
      <t>フ</t>
    </rPh>
    <rPh sb="24" eb="26">
      <t>タイオウ</t>
    </rPh>
    <phoneticPr fontId="1"/>
  </si>
  <si>
    <t>対面開催・受付業者・参加費徴収のみ自前・公認心理師協会不対応</t>
    <rPh sb="0" eb="2">
      <t>タイメン</t>
    </rPh>
    <rPh sb="2" eb="4">
      <t>カイサイ</t>
    </rPh>
    <rPh sb="5" eb="7">
      <t>ウケツケ</t>
    </rPh>
    <rPh sb="7" eb="9">
      <t>ギョウシャ</t>
    </rPh>
    <rPh sb="10" eb="12">
      <t>サンカ</t>
    </rPh>
    <rPh sb="13" eb="15">
      <t>チョウシュウ</t>
    </rPh>
    <rPh sb="17" eb="19">
      <t>ジマエ</t>
    </rPh>
    <rPh sb="20" eb="22">
      <t>コウニン</t>
    </rPh>
    <rPh sb="22" eb="25">
      <t>シンリシ</t>
    </rPh>
    <rPh sb="25" eb="27">
      <t>キョウカイ</t>
    </rPh>
    <rPh sb="27" eb="28">
      <t>フ</t>
    </rPh>
    <rPh sb="28" eb="30">
      <t>タイオウ</t>
    </rPh>
    <phoneticPr fontId="1"/>
  </si>
  <si>
    <t>対面開催・受付業者・参加費徴収のみ自前・公認心理師協会対応</t>
    <rPh sb="0" eb="2">
      <t>タイメン</t>
    </rPh>
    <rPh sb="7" eb="9">
      <t>ギョウシャ</t>
    </rPh>
    <rPh sb="17" eb="19">
      <t>ジマエ</t>
    </rPh>
    <phoneticPr fontId="1"/>
  </si>
  <si>
    <t>対面開催・受付参加費徴収業者・公認心理師協会不対応</t>
    <rPh sb="0" eb="2">
      <t>タイメン</t>
    </rPh>
    <rPh sb="12" eb="14">
      <t>ギョウシャ</t>
    </rPh>
    <rPh sb="22" eb="23">
      <t>フ</t>
    </rPh>
    <phoneticPr fontId="1"/>
  </si>
  <si>
    <t>3.5%+税</t>
    <rPh sb="5" eb="6">
      <t>ゼイ</t>
    </rPh>
    <phoneticPr fontId="1"/>
  </si>
  <si>
    <t>オンライン開催・受付参加費徴収業者・公認心理師協会対応</t>
    <rPh sb="15" eb="17">
      <t>ギョウシャ</t>
    </rPh>
    <phoneticPr fontId="1"/>
  </si>
  <si>
    <t>会場担当者費</t>
    <rPh sb="0" eb="2">
      <t>カイジョウ</t>
    </rPh>
    <rPh sb="2" eb="5">
      <t>タントウシャ</t>
    </rPh>
    <rPh sb="5" eb="6">
      <t>ヒ</t>
    </rPh>
    <phoneticPr fontId="1"/>
  </si>
  <si>
    <t>仮に</t>
    <rPh sb="0" eb="1">
      <t>カリ</t>
    </rPh>
    <phoneticPr fontId="1"/>
  </si>
  <si>
    <t>5名として</t>
    <rPh sb="1" eb="2">
      <t>メイ</t>
    </rPh>
    <phoneticPr fontId="1"/>
  </si>
  <si>
    <t>旅費1万として</t>
    <rPh sb="0" eb="2">
      <t>リョヒ</t>
    </rPh>
    <rPh sb="3" eb="4">
      <t>マン</t>
    </rPh>
    <phoneticPr fontId="1"/>
  </si>
  <si>
    <t>60000として</t>
    <phoneticPr fontId="1"/>
  </si>
  <si>
    <t>1会場として</t>
    <rPh sb="1" eb="3">
      <t>カイジョウ</t>
    </rPh>
    <phoneticPr fontId="1"/>
  </si>
  <si>
    <t>アルバイト料・交通費</t>
    <rPh sb="5" eb="6">
      <t>リョウ</t>
    </rPh>
    <rPh sb="7" eb="10">
      <t>コウツウヒ</t>
    </rPh>
    <phoneticPr fontId="1"/>
  </si>
  <si>
    <t>院生2人5時間として</t>
    <rPh sb="0" eb="2">
      <t>インセイ</t>
    </rPh>
    <rPh sb="3" eb="4">
      <t>ニン</t>
    </rPh>
    <rPh sb="5" eb="7">
      <t>ジカン</t>
    </rPh>
    <phoneticPr fontId="1"/>
  </si>
  <si>
    <t>APの配信支援業者をいれた場合</t>
    <rPh sb="3" eb="5">
      <t>ハイシン</t>
    </rPh>
    <rPh sb="5" eb="7">
      <t>シエン</t>
    </rPh>
    <rPh sb="7" eb="9">
      <t>ギョウシャ</t>
    </rPh>
    <rPh sb="13" eb="15">
      <t>バアイ</t>
    </rPh>
    <phoneticPr fontId="1"/>
  </si>
  <si>
    <t>内・支部会計計上分</t>
    <rPh sb="0" eb="1">
      <t>ウチ</t>
    </rPh>
    <rPh sb="2" eb="4">
      <t>シブ</t>
    </rPh>
    <rPh sb="4" eb="6">
      <t>カイケイ</t>
    </rPh>
    <rPh sb="6" eb="8">
      <t>ケイジョウ</t>
    </rPh>
    <rPh sb="8" eb="9">
      <t>ブン</t>
    </rPh>
    <phoneticPr fontId="1"/>
  </si>
  <si>
    <t>支部主催 研修会</t>
    <phoneticPr fontId="1"/>
  </si>
  <si>
    <t>全国研修会</t>
    <rPh sb="0" eb="2">
      <t>ゼンコク</t>
    </rPh>
    <rPh sb="2" eb="5">
      <t>ケンシュウカイ</t>
    </rPh>
    <phoneticPr fontId="1"/>
  </si>
  <si>
    <t>20万として</t>
    <rPh sb="2" eb="3">
      <t>マン</t>
    </rPh>
    <phoneticPr fontId="1"/>
  </si>
  <si>
    <t>対面開催・受付業者・参加費徴収のみ自前・公認心理師協会対応</t>
    <rPh sb="0" eb="2">
      <t>タイメン</t>
    </rPh>
    <phoneticPr fontId="1"/>
  </si>
  <si>
    <t>一人あたり経費</t>
    <rPh sb="0" eb="2">
      <t>ヒトリ</t>
    </rPh>
    <rPh sb="5" eb="7">
      <t>ケイヒ</t>
    </rPh>
    <phoneticPr fontId="1"/>
  </si>
  <si>
    <t>参加費は、非会員臨床発達心理士とは5000円の差をつける。これは、10ポイントを獲得するために必要な経費を同じくらいにするため</t>
    <rPh sb="0" eb="3">
      <t>サンカヒ</t>
    </rPh>
    <rPh sb="5" eb="8">
      <t>ヒカイイン</t>
    </rPh>
    <rPh sb="8" eb="10">
      <t>リンショウ</t>
    </rPh>
    <rPh sb="10" eb="12">
      <t>ハッタツ</t>
    </rPh>
    <rPh sb="12" eb="15">
      <t>シンリシ</t>
    </rPh>
    <rPh sb="21" eb="22">
      <t>エン</t>
    </rPh>
    <rPh sb="23" eb="24">
      <t>サ</t>
    </rPh>
    <rPh sb="40" eb="42">
      <t>カクトク</t>
    </rPh>
    <rPh sb="47" eb="49">
      <t>ヒツヨウ</t>
    </rPh>
    <rPh sb="50" eb="52">
      <t>ケイヒ</t>
    </rPh>
    <rPh sb="53" eb="54">
      <t>オナ</t>
    </rPh>
    <phoneticPr fontId="1"/>
  </si>
  <si>
    <t>実態に合わせて数字を入れ、計算してください</t>
    <rPh sb="0" eb="2">
      <t>ジッタイ</t>
    </rPh>
    <rPh sb="3" eb="4">
      <t>ア</t>
    </rPh>
    <rPh sb="7" eb="9">
      <t>スウジ</t>
    </rPh>
    <rPh sb="10" eb="11">
      <t>イ</t>
    </rPh>
    <rPh sb="13" eb="15">
      <t>ケイサン</t>
    </rPh>
    <phoneticPr fontId="1"/>
  </si>
  <si>
    <t>研修会にかかる経費について(参加費500円、参加者100名。クレジットとコンビニ利用が半々だとして仮に計算)</t>
    <rPh sb="0" eb="3">
      <t>ケンシュウカイ</t>
    </rPh>
    <rPh sb="7" eb="9">
      <t>ケイヒ</t>
    </rPh>
    <rPh sb="14" eb="17">
      <t>サンカヒ</t>
    </rPh>
    <rPh sb="20" eb="21">
      <t>エン</t>
    </rPh>
    <rPh sb="22" eb="25">
      <t>サンカシャ</t>
    </rPh>
    <rPh sb="28" eb="29">
      <t>メイ</t>
    </rPh>
    <rPh sb="40" eb="42">
      <t>リヨウ</t>
    </rPh>
    <rPh sb="43" eb="45">
      <t>ハンハン</t>
    </rPh>
    <rPh sb="49" eb="50">
      <t>カリ</t>
    </rPh>
    <rPh sb="51" eb="53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</si>
</sst>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9" xfId="0" applyBorder="1">
      <alignment vertical="center"/>
    </xf>
    <xf numFmtId="42" fontId="0" fillId="0" borderId="4" xfId="0" applyNumberFormat="1" applyBorder="1">
      <alignment vertical="center"/>
    </xf>
    <xf numFmtId="42" fontId="0" fillId="0" borderId="14" xfId="0" applyNumberFormat="1" applyBorder="1">
      <alignment vertical="center"/>
    </xf>
    <xf numFmtId="42" fontId="0" fillId="0" borderId="7" xfId="0" applyNumberFormat="1" applyBorder="1">
      <alignment vertical="center"/>
    </xf>
    <xf numFmtId="42" fontId="0" fillId="0" borderId="1" xfId="0" applyNumberFormat="1" applyBorder="1">
      <alignment vertical="center"/>
    </xf>
    <xf numFmtId="42" fontId="0" fillId="0" borderId="8" xfId="0" applyNumberFormat="1" applyBorder="1">
      <alignment vertical="center"/>
    </xf>
    <xf numFmtId="42" fontId="0" fillId="0" borderId="12" xfId="0" applyNumberFormat="1" applyBorder="1">
      <alignment vertical="center"/>
    </xf>
    <xf numFmtId="42" fontId="0" fillId="0" borderId="10" xfId="0" applyNumberFormat="1" applyBorder="1">
      <alignment vertical="center"/>
    </xf>
    <xf numFmtId="42" fontId="0" fillId="0" borderId="17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7" xfId="0" applyNumberFormat="1" applyBorder="1">
      <alignment vertical="center"/>
    </xf>
    <xf numFmtId="10" fontId="0" fillId="0" borderId="17" xfId="0" applyNumberForma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9" fontId="0" fillId="0" borderId="18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2" fontId="0" fillId="0" borderId="0" xfId="0" applyNumberFormat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textRotation="255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2" fontId="0" fillId="0" borderId="25" xfId="0" applyNumberFormat="1" applyBorder="1">
      <alignment vertical="center"/>
    </xf>
    <xf numFmtId="42" fontId="0" fillId="0" borderId="26" xfId="0" applyNumberFormat="1" applyBorder="1">
      <alignment vertical="center"/>
    </xf>
    <xf numFmtId="42" fontId="0" fillId="0" borderId="23" xfId="0" applyNumberForma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0" borderId="15" xfId="0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2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42" fontId="0" fillId="0" borderId="30" xfId="0" applyNumberFormat="1" applyBorder="1">
      <alignment vertical="center"/>
    </xf>
    <xf numFmtId="42" fontId="0" fillId="0" borderId="32" xfId="0" applyNumberFormat="1" applyBorder="1">
      <alignment vertical="center"/>
    </xf>
    <xf numFmtId="42" fontId="0" fillId="0" borderId="33" xfId="0" applyNumberFormat="1" applyBorder="1">
      <alignment vertical="center"/>
    </xf>
    <xf numFmtId="42" fontId="0" fillId="0" borderId="21" xfId="0" applyNumberFormat="1" applyBorder="1">
      <alignment vertical="center"/>
    </xf>
    <xf numFmtId="42" fontId="0" fillId="0" borderId="22" xfId="0" applyNumberFormat="1" applyBorder="1">
      <alignment vertical="center"/>
    </xf>
    <xf numFmtId="42" fontId="0" fillId="0" borderId="24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43D9-D3F1-4DC8-A1A9-96D6292DC3D6}">
  <sheetPr>
    <pageSetUpPr fitToPage="1"/>
  </sheetPr>
  <dimension ref="A1:Z30"/>
  <sheetViews>
    <sheetView tabSelected="1" zoomScale="60" zoomScaleNormal="60" workbookViewId="0">
      <selection activeCell="Q18" sqref="Q18"/>
    </sheetView>
  </sheetViews>
  <sheetFormatPr defaultRowHeight="18.75" x14ac:dyDescent="0.4"/>
  <cols>
    <col min="1" max="1" width="4.25" customWidth="1"/>
    <col min="2" max="3" width="11.75" customWidth="1"/>
    <col min="4" max="4" width="64.625" style="16" customWidth="1"/>
    <col min="5" max="5" width="11.625" customWidth="1"/>
    <col min="6" max="6" width="10.125" bestFit="1" customWidth="1"/>
    <col min="7" max="7" width="10.125" customWidth="1"/>
    <col min="8" max="8" width="10.75" customWidth="1"/>
    <col min="9" max="10" width="10.125" bestFit="1" customWidth="1"/>
    <col min="11" max="11" width="13.75" customWidth="1"/>
    <col min="12" max="12" width="10.125" bestFit="1" customWidth="1"/>
    <col min="13" max="14" width="9.125" bestFit="1" customWidth="1"/>
    <col min="15" max="15" width="9.125" customWidth="1"/>
    <col min="16" max="16" width="10.625" customWidth="1"/>
    <col min="17" max="21" width="9.125" customWidth="1"/>
    <col min="22" max="23" width="9.125" bestFit="1" customWidth="1"/>
    <col min="24" max="24" width="10.125" bestFit="1" customWidth="1"/>
    <col min="25" max="25" width="11.75" bestFit="1" customWidth="1"/>
    <col min="26" max="26" width="12.625" customWidth="1"/>
  </cols>
  <sheetData>
    <row r="1" spans="1:26" x14ac:dyDescent="0.4">
      <c r="E1" t="s">
        <v>46</v>
      </c>
    </row>
    <row r="2" spans="1:26" ht="19.5" thickBot="1" x14ac:dyDescent="0.45">
      <c r="E2" t="s">
        <v>45</v>
      </c>
    </row>
    <row r="3" spans="1:26" ht="75" customHeight="1" thickBot="1" x14ac:dyDescent="0.45">
      <c r="A3" s="40"/>
      <c r="B3" s="24" t="s">
        <v>43</v>
      </c>
      <c r="C3" s="11" t="s">
        <v>18</v>
      </c>
      <c r="D3" s="39" t="s">
        <v>44</v>
      </c>
      <c r="E3" s="10" t="s">
        <v>11</v>
      </c>
      <c r="F3" s="10" t="s">
        <v>12</v>
      </c>
      <c r="G3" s="10" t="s">
        <v>13</v>
      </c>
      <c r="H3" s="10" t="s">
        <v>3</v>
      </c>
      <c r="I3" s="10" t="s">
        <v>7</v>
      </c>
      <c r="J3" s="10" t="s">
        <v>0</v>
      </c>
      <c r="K3" s="10" t="s">
        <v>1</v>
      </c>
      <c r="L3" s="10" t="s">
        <v>2</v>
      </c>
      <c r="M3" s="10" t="s">
        <v>4</v>
      </c>
      <c r="N3" s="10" t="s">
        <v>5</v>
      </c>
      <c r="O3" s="10" t="s">
        <v>15</v>
      </c>
      <c r="P3" s="10" t="s">
        <v>14</v>
      </c>
      <c r="Q3" s="10" t="s">
        <v>29</v>
      </c>
      <c r="R3" s="10" t="s">
        <v>16</v>
      </c>
      <c r="S3" s="10" t="s">
        <v>17</v>
      </c>
      <c r="T3" s="10" t="s">
        <v>35</v>
      </c>
      <c r="U3" s="10" t="s">
        <v>37</v>
      </c>
      <c r="V3" s="10" t="s">
        <v>6</v>
      </c>
      <c r="W3" s="14" t="s">
        <v>9</v>
      </c>
      <c r="X3" s="11" t="s">
        <v>8</v>
      </c>
      <c r="Y3" s="24" t="s">
        <v>10</v>
      </c>
      <c r="Z3" s="50" t="s">
        <v>38</v>
      </c>
    </row>
    <row r="4" spans="1:26" ht="19.5" thickBot="1" x14ac:dyDescent="0.45">
      <c r="A4" s="38"/>
      <c r="B4" s="25"/>
      <c r="C4" s="29"/>
      <c r="D4" s="17"/>
      <c r="E4" s="9">
        <v>15000</v>
      </c>
      <c r="F4" s="9">
        <v>15000</v>
      </c>
      <c r="G4" s="9">
        <v>2200</v>
      </c>
      <c r="H4" s="9">
        <v>13000</v>
      </c>
      <c r="I4" s="9">
        <v>800</v>
      </c>
      <c r="J4" s="9">
        <v>30000</v>
      </c>
      <c r="K4" s="9">
        <v>250</v>
      </c>
      <c r="L4" s="9">
        <v>15000</v>
      </c>
      <c r="M4" s="12">
        <v>0.05</v>
      </c>
      <c r="N4" s="13" t="s">
        <v>27</v>
      </c>
      <c r="O4" s="13" t="s">
        <v>32</v>
      </c>
      <c r="P4" s="13" t="s">
        <v>33</v>
      </c>
      <c r="Q4" s="13" t="s">
        <v>34</v>
      </c>
      <c r="R4" s="13" t="s">
        <v>30</v>
      </c>
      <c r="S4" s="13" t="s">
        <v>31</v>
      </c>
      <c r="T4" s="13" t="s">
        <v>36</v>
      </c>
      <c r="U4" s="13"/>
      <c r="V4" s="9">
        <v>10000</v>
      </c>
      <c r="W4" s="9">
        <v>5000</v>
      </c>
      <c r="X4" s="15">
        <v>0.1</v>
      </c>
      <c r="Y4" s="47"/>
      <c r="Z4" s="38"/>
    </row>
    <row r="5" spans="1:26" ht="20.25" thickTop="1" thickBot="1" x14ac:dyDescent="0.45">
      <c r="A5" s="51" t="s">
        <v>39</v>
      </c>
      <c r="B5" s="26">
        <v>1031</v>
      </c>
      <c r="C5" s="28">
        <v>500</v>
      </c>
      <c r="D5" s="18" t="s">
        <v>19</v>
      </c>
      <c r="E5" s="2">
        <v>15000</v>
      </c>
      <c r="F5" s="2">
        <v>15000</v>
      </c>
      <c r="G5" s="2">
        <v>2200</v>
      </c>
      <c r="H5" s="2">
        <f t="shared" ref="H5:H14" si="0">F5/15*13</f>
        <v>13000</v>
      </c>
      <c r="I5" s="2">
        <v>0</v>
      </c>
      <c r="J5" s="2"/>
      <c r="K5" s="2"/>
      <c r="L5" s="2"/>
      <c r="M5" s="2"/>
      <c r="N5" s="2"/>
      <c r="O5" s="2">
        <f>17818*3</f>
        <v>53454</v>
      </c>
      <c r="P5" s="2">
        <v>0</v>
      </c>
      <c r="Q5" s="2"/>
      <c r="R5" s="2">
        <v>0</v>
      </c>
      <c r="S5" s="2">
        <v>0</v>
      </c>
      <c r="T5" s="2"/>
      <c r="U5" s="2"/>
      <c r="V5" s="2"/>
      <c r="W5" s="2">
        <v>0</v>
      </c>
      <c r="X5" s="3">
        <f>(E5+F5+G5+H5+I5+J5+K5+L5+M5+N5+V5+W5)*0.1</f>
        <v>4520</v>
      </c>
      <c r="Y5" s="48">
        <f>SUM(E5:X5)</f>
        <v>103174</v>
      </c>
      <c r="Z5" s="4">
        <f t="shared" ref="Z5:Z10" si="1">SUM(O5:U5)</f>
        <v>53454</v>
      </c>
    </row>
    <row r="6" spans="1:26" ht="19.5" thickBot="1" x14ac:dyDescent="0.45">
      <c r="A6" s="51"/>
      <c r="B6" s="26">
        <v>1637</v>
      </c>
      <c r="C6" s="27">
        <v>500</v>
      </c>
      <c r="D6" s="19" t="s">
        <v>20</v>
      </c>
      <c r="E6" s="5">
        <v>15000</v>
      </c>
      <c r="F6" s="5">
        <v>15000</v>
      </c>
      <c r="G6" s="9">
        <v>2200</v>
      </c>
      <c r="H6" s="5">
        <f t="shared" si="0"/>
        <v>13000</v>
      </c>
      <c r="I6" s="5">
        <v>0</v>
      </c>
      <c r="J6" s="5">
        <v>30000</v>
      </c>
      <c r="K6" s="5">
        <f>100*250</f>
        <v>25000</v>
      </c>
      <c r="L6" s="2"/>
      <c r="M6" s="2"/>
      <c r="N6" s="5"/>
      <c r="O6" s="2">
        <f>17818*3</f>
        <v>53454</v>
      </c>
      <c r="P6" s="2">
        <v>0</v>
      </c>
      <c r="Q6" s="2"/>
      <c r="R6" s="2">
        <v>0</v>
      </c>
      <c r="S6" s="2">
        <v>0</v>
      </c>
      <c r="T6" s="2"/>
      <c r="U6" s="2"/>
      <c r="V6" s="5">
        <v>0</v>
      </c>
      <c r="W6" s="5">
        <v>0</v>
      </c>
      <c r="X6" s="3">
        <f t="shared" ref="X6:X30" si="2">(E6+F6+G6+H6+I6+J6+K6+L6+M6+N6+V6+W6)*0.1</f>
        <v>10020</v>
      </c>
      <c r="Y6" s="48">
        <f t="shared" ref="Y6:Y14" si="3">SUM(E6:X6)</f>
        <v>163674</v>
      </c>
      <c r="Z6" s="6">
        <f t="shared" si="1"/>
        <v>53454</v>
      </c>
    </row>
    <row r="7" spans="1:26" ht="20.25" thickTop="1" thickBot="1" x14ac:dyDescent="0.45">
      <c r="A7" s="51"/>
      <c r="B7" s="26">
        <v>1802</v>
      </c>
      <c r="C7" s="27">
        <v>500</v>
      </c>
      <c r="D7" s="19" t="s">
        <v>21</v>
      </c>
      <c r="E7" s="5">
        <v>15000</v>
      </c>
      <c r="F7" s="5">
        <v>15000</v>
      </c>
      <c r="G7" s="2">
        <v>2200</v>
      </c>
      <c r="H7" s="5">
        <f t="shared" si="0"/>
        <v>13000</v>
      </c>
      <c r="I7" s="5">
        <v>0</v>
      </c>
      <c r="J7" s="5">
        <v>30000</v>
      </c>
      <c r="K7" s="5">
        <f>100*250</f>
        <v>25000</v>
      </c>
      <c r="L7" s="5"/>
      <c r="M7" s="5"/>
      <c r="N7" s="5"/>
      <c r="O7" s="2">
        <f t="shared" ref="O7:O9" si="4">17818*3</f>
        <v>53454</v>
      </c>
      <c r="P7" s="2">
        <v>0</v>
      </c>
      <c r="Q7" s="2"/>
      <c r="R7" s="2">
        <v>0</v>
      </c>
      <c r="S7" s="2">
        <v>0</v>
      </c>
      <c r="T7" s="2"/>
      <c r="U7" s="2"/>
      <c r="V7" s="5">
        <v>10000</v>
      </c>
      <c r="W7" s="5">
        <v>5000</v>
      </c>
      <c r="X7" s="3">
        <f t="shared" si="2"/>
        <v>11520</v>
      </c>
      <c r="Y7" s="48">
        <f t="shared" si="3"/>
        <v>180174</v>
      </c>
      <c r="Z7" s="6">
        <f t="shared" si="1"/>
        <v>53454</v>
      </c>
    </row>
    <row r="8" spans="1:26" ht="19.5" thickBot="1" x14ac:dyDescent="0.45">
      <c r="A8" s="51"/>
      <c r="B8" s="26">
        <v>1826</v>
      </c>
      <c r="C8" s="27">
        <v>500</v>
      </c>
      <c r="D8" s="19" t="s">
        <v>22</v>
      </c>
      <c r="E8" s="5">
        <v>15000</v>
      </c>
      <c r="F8" s="5">
        <v>15000</v>
      </c>
      <c r="G8" s="9">
        <v>2200</v>
      </c>
      <c r="H8" s="5">
        <f t="shared" si="0"/>
        <v>13000</v>
      </c>
      <c r="I8" s="5"/>
      <c r="J8" s="5">
        <v>30000</v>
      </c>
      <c r="K8" s="5">
        <f>100*250</f>
        <v>25000</v>
      </c>
      <c r="L8" s="5">
        <v>15000</v>
      </c>
      <c r="M8" s="5">
        <f>500*0.05*50</f>
        <v>1250</v>
      </c>
      <c r="N8" s="5">
        <f>500*0.0385*50</f>
        <v>962.5</v>
      </c>
      <c r="O8" s="2">
        <f t="shared" si="4"/>
        <v>53454</v>
      </c>
      <c r="P8" s="2">
        <v>0</v>
      </c>
      <c r="Q8" s="2"/>
      <c r="R8" s="2">
        <v>0</v>
      </c>
      <c r="S8" s="2">
        <v>0</v>
      </c>
      <c r="T8" s="2"/>
      <c r="U8" s="2"/>
      <c r="V8" s="5"/>
      <c r="W8" s="5">
        <v>0</v>
      </c>
      <c r="X8" s="3">
        <f t="shared" si="2"/>
        <v>11741.25</v>
      </c>
      <c r="Y8" s="48">
        <f t="shared" si="3"/>
        <v>182607.75</v>
      </c>
      <c r="Z8" s="6">
        <f t="shared" si="1"/>
        <v>53454</v>
      </c>
    </row>
    <row r="9" spans="1:26" ht="20.25" thickTop="1" thickBot="1" x14ac:dyDescent="0.45">
      <c r="A9" s="51"/>
      <c r="B9" s="26">
        <v>1991</v>
      </c>
      <c r="C9" s="27">
        <v>500</v>
      </c>
      <c r="D9" s="19" t="s">
        <v>28</v>
      </c>
      <c r="E9" s="5">
        <v>15000</v>
      </c>
      <c r="F9" s="5">
        <v>15000</v>
      </c>
      <c r="G9" s="2">
        <v>2200</v>
      </c>
      <c r="H9" s="5">
        <f t="shared" si="0"/>
        <v>13000</v>
      </c>
      <c r="I9" s="5">
        <v>0</v>
      </c>
      <c r="J9" s="5">
        <v>30000</v>
      </c>
      <c r="K9" s="5">
        <f>100*250</f>
        <v>25000</v>
      </c>
      <c r="L9" s="5">
        <v>15000</v>
      </c>
      <c r="M9" s="5">
        <f>500*0.05*50</f>
        <v>1250</v>
      </c>
      <c r="N9" s="5">
        <f>500*0.0385*50</f>
        <v>962.5</v>
      </c>
      <c r="O9" s="2">
        <f t="shared" si="4"/>
        <v>53454</v>
      </c>
      <c r="P9" s="2">
        <v>0</v>
      </c>
      <c r="Q9" s="2"/>
      <c r="R9" s="2">
        <v>0</v>
      </c>
      <c r="S9" s="2">
        <v>0</v>
      </c>
      <c r="T9" s="2"/>
      <c r="U9" s="2"/>
      <c r="V9" s="5">
        <v>10000</v>
      </c>
      <c r="W9" s="5">
        <v>5000</v>
      </c>
      <c r="X9" s="3">
        <f t="shared" si="2"/>
        <v>13241.25</v>
      </c>
      <c r="Y9" s="48">
        <f t="shared" si="3"/>
        <v>199107.75</v>
      </c>
      <c r="Z9" s="6">
        <f t="shared" si="1"/>
        <v>53454</v>
      </c>
    </row>
    <row r="10" spans="1:26" ht="19.5" thickBot="1" x14ac:dyDescent="0.45">
      <c r="A10" s="51"/>
      <c r="B10" s="26">
        <v>2232</v>
      </c>
      <c r="C10" s="27">
        <v>500</v>
      </c>
      <c r="D10" s="18" t="s">
        <v>23</v>
      </c>
      <c r="E10" s="5">
        <v>15000</v>
      </c>
      <c r="F10" s="5">
        <v>15000</v>
      </c>
      <c r="G10" s="9">
        <v>2200</v>
      </c>
      <c r="H10" s="5">
        <f t="shared" si="0"/>
        <v>13000</v>
      </c>
      <c r="I10" s="5"/>
      <c r="J10" s="5"/>
      <c r="K10" s="5"/>
      <c r="L10" s="5"/>
      <c r="M10" s="5"/>
      <c r="N10" s="5"/>
      <c r="O10" s="2">
        <f>17818*3+10000</f>
        <v>63454</v>
      </c>
      <c r="P10" s="5">
        <v>60000</v>
      </c>
      <c r="Q10" s="5">
        <v>10000</v>
      </c>
      <c r="R10" s="5">
        <v>10000</v>
      </c>
      <c r="S10" s="5">
        <v>10000</v>
      </c>
      <c r="T10" s="5">
        <v>20000</v>
      </c>
      <c r="U10" s="5"/>
      <c r="V10" s="5">
        <v>0</v>
      </c>
      <c r="W10" s="5">
        <v>0</v>
      </c>
      <c r="X10" s="3">
        <f t="shared" si="2"/>
        <v>4520</v>
      </c>
      <c r="Y10" s="48">
        <f t="shared" si="3"/>
        <v>223174</v>
      </c>
      <c r="Z10" s="6">
        <f t="shared" si="1"/>
        <v>173454</v>
      </c>
    </row>
    <row r="11" spans="1:26" ht="20.25" thickTop="1" thickBot="1" x14ac:dyDescent="0.45">
      <c r="A11" s="51"/>
      <c r="B11" s="26">
        <v>3310</v>
      </c>
      <c r="C11" s="27">
        <v>1000</v>
      </c>
      <c r="D11" s="19" t="s">
        <v>24</v>
      </c>
      <c r="E11" s="5">
        <v>30000</v>
      </c>
      <c r="F11" s="5">
        <v>30000</v>
      </c>
      <c r="G11" s="2">
        <v>2200</v>
      </c>
      <c r="H11" s="5">
        <f t="shared" si="0"/>
        <v>26000</v>
      </c>
      <c r="I11" s="5">
        <v>0</v>
      </c>
      <c r="J11" s="5">
        <v>30000</v>
      </c>
      <c r="K11" s="5">
        <f t="shared" ref="K11:K14" si="5">100*250</f>
        <v>25000</v>
      </c>
      <c r="L11" s="5"/>
      <c r="M11" s="5"/>
      <c r="N11" s="5"/>
      <c r="O11" s="2">
        <f>17818*3+10000</f>
        <v>63454</v>
      </c>
      <c r="P11" s="5">
        <v>60000</v>
      </c>
      <c r="Q11" s="5">
        <v>10000</v>
      </c>
      <c r="R11" s="5">
        <v>10000</v>
      </c>
      <c r="S11" s="5">
        <v>10000</v>
      </c>
      <c r="T11" s="5">
        <v>20000</v>
      </c>
      <c r="U11" s="5"/>
      <c r="V11" s="5">
        <v>0</v>
      </c>
      <c r="W11" s="5">
        <v>0</v>
      </c>
      <c r="X11" s="3">
        <f t="shared" si="2"/>
        <v>14320</v>
      </c>
      <c r="Y11" s="48">
        <f t="shared" si="3"/>
        <v>330974</v>
      </c>
      <c r="Z11" s="6">
        <f>SUM(O11:U11)</f>
        <v>173454</v>
      </c>
    </row>
    <row r="12" spans="1:26" ht="19.5" thickBot="1" x14ac:dyDescent="0.45">
      <c r="A12" s="51"/>
      <c r="B12" s="26">
        <v>3002</v>
      </c>
      <c r="C12" s="27">
        <v>1000</v>
      </c>
      <c r="D12" s="19" t="s">
        <v>25</v>
      </c>
      <c r="E12" s="5">
        <v>15000</v>
      </c>
      <c r="F12" s="5">
        <v>15000</v>
      </c>
      <c r="G12" s="9">
        <v>2200</v>
      </c>
      <c r="H12" s="5">
        <f t="shared" si="0"/>
        <v>13000</v>
      </c>
      <c r="I12" s="5">
        <v>0</v>
      </c>
      <c r="J12" s="5">
        <v>30000</v>
      </c>
      <c r="K12" s="5">
        <f t="shared" si="5"/>
        <v>25000</v>
      </c>
      <c r="L12" s="5"/>
      <c r="M12" s="5"/>
      <c r="N12" s="5"/>
      <c r="O12" s="2">
        <f t="shared" ref="O12:O30" si="6">17818*3+10000</f>
        <v>63454</v>
      </c>
      <c r="P12" s="5">
        <v>60000</v>
      </c>
      <c r="Q12" s="5">
        <v>10000</v>
      </c>
      <c r="R12" s="5">
        <v>10000</v>
      </c>
      <c r="S12" s="5">
        <v>10000</v>
      </c>
      <c r="T12" s="5">
        <v>20000</v>
      </c>
      <c r="U12" s="5"/>
      <c r="V12" s="5">
        <v>10000</v>
      </c>
      <c r="W12" s="5">
        <v>5000</v>
      </c>
      <c r="X12" s="3">
        <f t="shared" si="2"/>
        <v>11520</v>
      </c>
      <c r="Y12" s="48">
        <f t="shared" si="3"/>
        <v>300174</v>
      </c>
      <c r="Z12" s="6">
        <f t="shared" ref="Z12:Z14" si="7">SUM(O12:U12)</f>
        <v>173454</v>
      </c>
    </row>
    <row r="13" spans="1:26" ht="20.25" thickTop="1" thickBot="1" x14ac:dyDescent="0.45">
      <c r="A13" s="51"/>
      <c r="B13" s="26">
        <v>3026</v>
      </c>
      <c r="C13" s="27">
        <v>1000</v>
      </c>
      <c r="D13" s="19" t="s">
        <v>26</v>
      </c>
      <c r="E13" s="5">
        <v>15000</v>
      </c>
      <c r="F13" s="5">
        <v>15000</v>
      </c>
      <c r="G13" s="2">
        <v>2200</v>
      </c>
      <c r="H13" s="5">
        <f t="shared" si="0"/>
        <v>13000</v>
      </c>
      <c r="I13" s="5">
        <v>0</v>
      </c>
      <c r="J13" s="5">
        <v>30000</v>
      </c>
      <c r="K13" s="5">
        <f t="shared" si="5"/>
        <v>25000</v>
      </c>
      <c r="L13" s="5">
        <v>15000</v>
      </c>
      <c r="M13" s="5">
        <f>500*0.05*50</f>
        <v>1250</v>
      </c>
      <c r="N13" s="5">
        <f>500*0.0385*50</f>
        <v>962.5</v>
      </c>
      <c r="O13" s="2">
        <f t="shared" si="6"/>
        <v>63454</v>
      </c>
      <c r="P13" s="5">
        <v>60000</v>
      </c>
      <c r="Q13" s="5">
        <v>10000</v>
      </c>
      <c r="R13" s="5">
        <v>10000</v>
      </c>
      <c r="S13" s="5">
        <v>10000</v>
      </c>
      <c r="T13" s="5">
        <v>20000</v>
      </c>
      <c r="U13" s="5"/>
      <c r="V13" s="5">
        <v>0</v>
      </c>
      <c r="W13" s="5">
        <v>0</v>
      </c>
      <c r="X13" s="3">
        <f t="shared" si="2"/>
        <v>11741.25</v>
      </c>
      <c r="Y13" s="48">
        <f t="shared" si="3"/>
        <v>302607.75</v>
      </c>
      <c r="Z13" s="6">
        <f t="shared" si="7"/>
        <v>173454</v>
      </c>
    </row>
    <row r="14" spans="1:26" ht="19.5" thickBot="1" x14ac:dyDescent="0.45">
      <c r="A14" s="52"/>
      <c r="B14" s="30">
        <v>3191</v>
      </c>
      <c r="C14" s="31">
        <v>1000</v>
      </c>
      <c r="D14" s="20" t="s">
        <v>42</v>
      </c>
      <c r="E14" s="7">
        <v>15000</v>
      </c>
      <c r="F14" s="7">
        <v>15000</v>
      </c>
      <c r="G14" s="9">
        <v>2200</v>
      </c>
      <c r="H14" s="7">
        <f t="shared" si="0"/>
        <v>13000</v>
      </c>
      <c r="I14" s="7">
        <v>0</v>
      </c>
      <c r="J14" s="7">
        <v>30000</v>
      </c>
      <c r="K14" s="5">
        <f t="shared" si="5"/>
        <v>25000</v>
      </c>
      <c r="L14" s="7">
        <v>15000</v>
      </c>
      <c r="M14" s="5">
        <f>500*0.05*50</f>
        <v>1250</v>
      </c>
      <c r="N14" s="5">
        <f>500*0.0385*50</f>
        <v>962.5</v>
      </c>
      <c r="O14" s="32">
        <f t="shared" si="6"/>
        <v>63454</v>
      </c>
      <c r="P14" s="7">
        <v>60000</v>
      </c>
      <c r="Q14" s="7">
        <v>10000</v>
      </c>
      <c r="R14" s="7">
        <v>10000</v>
      </c>
      <c r="S14" s="7">
        <v>10000</v>
      </c>
      <c r="T14" s="7">
        <v>20000</v>
      </c>
      <c r="U14" s="7"/>
      <c r="V14" s="7">
        <v>10000</v>
      </c>
      <c r="W14" s="7">
        <v>5000</v>
      </c>
      <c r="X14" s="33">
        <f t="shared" si="2"/>
        <v>13241.25</v>
      </c>
      <c r="Y14" s="49">
        <f t="shared" si="3"/>
        <v>319107.75</v>
      </c>
      <c r="Z14" s="46">
        <f t="shared" si="7"/>
        <v>173454</v>
      </c>
    </row>
    <row r="15" spans="1:26" ht="20.25" thickTop="1" thickBot="1" x14ac:dyDescent="0.45">
      <c r="A15" s="37"/>
      <c r="B15" s="30"/>
      <c r="C15" s="35"/>
      <c r="D15" s="36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 t="s">
        <v>41</v>
      </c>
      <c r="Q15" s="32"/>
      <c r="R15" s="32" t="s">
        <v>30</v>
      </c>
      <c r="S15" s="32" t="s">
        <v>31</v>
      </c>
      <c r="T15" s="32"/>
      <c r="U15" s="32"/>
      <c r="V15" s="32"/>
      <c r="W15" s="32"/>
      <c r="X15" s="33">
        <f t="shared" si="2"/>
        <v>0</v>
      </c>
      <c r="Y15" s="34"/>
      <c r="Z15" s="21"/>
    </row>
    <row r="16" spans="1:26" ht="20.25" thickTop="1" thickBot="1" x14ac:dyDescent="0.45">
      <c r="A16" s="51" t="s">
        <v>40</v>
      </c>
      <c r="B16" s="26">
        <v>1132</v>
      </c>
      <c r="C16" s="28">
        <v>3000</v>
      </c>
      <c r="D16" s="18" t="s">
        <v>19</v>
      </c>
      <c r="E16" s="2">
        <v>15000</v>
      </c>
      <c r="F16" s="2">
        <v>15000</v>
      </c>
      <c r="G16" s="32">
        <v>2200</v>
      </c>
      <c r="H16" s="2">
        <f t="shared" ref="H16:H30" si="8">F16/15*13</f>
        <v>13000</v>
      </c>
      <c r="I16" s="2"/>
      <c r="J16" s="2"/>
      <c r="K16" s="2"/>
      <c r="L16" s="2"/>
      <c r="M16" s="2"/>
      <c r="N16" s="2"/>
      <c r="O16" s="2">
        <f t="shared" si="6"/>
        <v>63454</v>
      </c>
      <c r="P16" s="2"/>
      <c r="Q16" s="2"/>
      <c r="R16" s="2"/>
      <c r="S16" s="2"/>
      <c r="T16" s="2"/>
      <c r="U16" s="2"/>
      <c r="V16" s="2">
        <v>0</v>
      </c>
      <c r="W16" s="2">
        <v>0</v>
      </c>
      <c r="X16" s="3">
        <f t="shared" si="2"/>
        <v>4520</v>
      </c>
      <c r="Y16" s="4">
        <f>SUM(E16:X16)</f>
        <v>113174</v>
      </c>
      <c r="Z16" s="21"/>
    </row>
    <row r="17" spans="1:26" ht="20.25" thickTop="1" thickBot="1" x14ac:dyDescent="0.45">
      <c r="A17" s="51"/>
      <c r="B17" s="26">
        <v>1922</v>
      </c>
      <c r="C17" s="27">
        <v>3000</v>
      </c>
      <c r="D17" s="18" t="s">
        <v>19</v>
      </c>
      <c r="E17" s="5">
        <v>15000</v>
      </c>
      <c r="F17" s="5">
        <v>15000</v>
      </c>
      <c r="G17" s="9">
        <v>2200</v>
      </c>
      <c r="H17" s="5">
        <f t="shared" si="8"/>
        <v>13000</v>
      </c>
      <c r="I17" s="5"/>
      <c r="J17" s="2"/>
      <c r="K17" s="2"/>
      <c r="L17" s="2"/>
      <c r="M17" s="2"/>
      <c r="N17" s="2"/>
      <c r="O17" s="2">
        <f t="shared" si="6"/>
        <v>63454</v>
      </c>
      <c r="P17" s="5">
        <v>36000</v>
      </c>
      <c r="Q17" s="5"/>
      <c r="R17" s="5">
        <v>10000</v>
      </c>
      <c r="S17" s="5">
        <v>8000</v>
      </c>
      <c r="T17" s="5"/>
      <c r="U17" s="5">
        <v>25000</v>
      </c>
      <c r="V17" s="5">
        <v>0</v>
      </c>
      <c r="W17" s="5">
        <v>0</v>
      </c>
      <c r="X17" s="3">
        <f>(E17+F17+G17+H17+I17+J17+K17+L17+M17+N17+V17+W17+P17+S17+U17)*0.1</f>
        <v>11420</v>
      </c>
      <c r="Y17" s="6">
        <f>SUM(E17:X17)</f>
        <v>199074</v>
      </c>
      <c r="Z17" s="21"/>
    </row>
    <row r="18" spans="1:26" ht="19.5" thickTop="1" x14ac:dyDescent="0.4">
      <c r="A18" s="51"/>
      <c r="B18" s="26">
        <v>1737</v>
      </c>
      <c r="C18" s="27">
        <v>3000</v>
      </c>
      <c r="D18" s="19" t="s">
        <v>20</v>
      </c>
      <c r="E18" s="5">
        <v>15000</v>
      </c>
      <c r="F18" s="5">
        <v>15000</v>
      </c>
      <c r="G18" s="2">
        <v>2200</v>
      </c>
      <c r="H18" s="5">
        <f t="shared" si="8"/>
        <v>13000</v>
      </c>
      <c r="I18" s="5"/>
      <c r="J18" s="5">
        <v>30000</v>
      </c>
      <c r="K18" s="5">
        <f t="shared" ref="K18:K30" si="9">100*250</f>
        <v>25000</v>
      </c>
      <c r="L18" s="2"/>
      <c r="M18" s="2"/>
      <c r="N18" s="5"/>
      <c r="O18" s="2">
        <f t="shared" si="6"/>
        <v>63454</v>
      </c>
      <c r="P18" s="5"/>
      <c r="Q18" s="5"/>
      <c r="R18" s="5"/>
      <c r="S18" s="5"/>
      <c r="T18" s="5"/>
      <c r="U18" s="5"/>
      <c r="V18" s="5">
        <v>0</v>
      </c>
      <c r="W18" s="5">
        <v>0</v>
      </c>
      <c r="X18" s="3">
        <f t="shared" si="2"/>
        <v>10020</v>
      </c>
      <c r="Y18" s="6">
        <f t="shared" ref="Y18:Y29" si="10">SUM(E18:X18)</f>
        <v>173674</v>
      </c>
      <c r="Z18" s="21"/>
    </row>
    <row r="19" spans="1:26" ht="19.5" thickBot="1" x14ac:dyDescent="0.45">
      <c r="A19" s="51"/>
      <c r="B19" s="26">
        <v>2527</v>
      </c>
      <c r="C19" s="27">
        <v>4000</v>
      </c>
      <c r="D19" s="19" t="s">
        <v>20</v>
      </c>
      <c r="E19" s="5">
        <v>15000</v>
      </c>
      <c r="F19" s="5">
        <v>15000</v>
      </c>
      <c r="G19" s="2">
        <v>2200</v>
      </c>
      <c r="H19" s="5">
        <f t="shared" si="8"/>
        <v>13000</v>
      </c>
      <c r="I19" s="5"/>
      <c r="J19" s="5">
        <v>30000</v>
      </c>
      <c r="K19" s="5">
        <f t="shared" si="9"/>
        <v>25000</v>
      </c>
      <c r="L19" s="2"/>
      <c r="M19" s="2"/>
      <c r="N19" s="5"/>
      <c r="O19" s="2">
        <f t="shared" si="6"/>
        <v>63454</v>
      </c>
      <c r="P19" s="5">
        <v>36000</v>
      </c>
      <c r="Q19" s="5"/>
      <c r="R19" s="5">
        <v>10000</v>
      </c>
      <c r="S19" s="5">
        <v>8000</v>
      </c>
      <c r="T19" s="5"/>
      <c r="U19" s="5">
        <v>25000</v>
      </c>
      <c r="V19" s="5">
        <v>0</v>
      </c>
      <c r="W19" s="5">
        <v>0</v>
      </c>
      <c r="X19" s="3">
        <f>(E19+F19+G19+H19+I19+J19+K19+L19+M19+N19+V19+W19+P19++S19+U19)*0.1</f>
        <v>16920</v>
      </c>
      <c r="Y19" s="6">
        <f t="shared" ref="Y19" si="11">SUM(E19:X19)</f>
        <v>259574</v>
      </c>
      <c r="Z19" s="21"/>
    </row>
    <row r="20" spans="1:26" ht="19.5" thickBot="1" x14ac:dyDescent="0.45">
      <c r="A20" s="51"/>
      <c r="B20" s="26">
        <v>1902</v>
      </c>
      <c r="C20" s="27">
        <v>3000</v>
      </c>
      <c r="D20" s="19" t="s">
        <v>21</v>
      </c>
      <c r="E20" s="5">
        <v>15000</v>
      </c>
      <c r="F20" s="5">
        <v>15000</v>
      </c>
      <c r="G20" s="9">
        <v>2200</v>
      </c>
      <c r="H20" s="5">
        <f t="shared" si="8"/>
        <v>13000</v>
      </c>
      <c r="I20" s="5">
        <v>0</v>
      </c>
      <c r="J20" s="5">
        <v>30000</v>
      </c>
      <c r="K20" s="5">
        <f t="shared" si="9"/>
        <v>25000</v>
      </c>
      <c r="L20" s="5"/>
      <c r="M20" s="5"/>
      <c r="N20" s="5"/>
      <c r="O20" s="2">
        <f t="shared" si="6"/>
        <v>63454</v>
      </c>
      <c r="P20" s="5"/>
      <c r="Q20" s="5"/>
      <c r="R20" s="5"/>
      <c r="S20" s="5"/>
      <c r="T20" s="5"/>
      <c r="U20" s="5"/>
      <c r="V20" s="5">
        <v>10000</v>
      </c>
      <c r="W20" s="5">
        <v>5000</v>
      </c>
      <c r="X20" s="3">
        <f t="shared" si="2"/>
        <v>11520</v>
      </c>
      <c r="Y20" s="6">
        <f t="shared" si="10"/>
        <v>190174</v>
      </c>
      <c r="Z20" s="21"/>
    </row>
    <row r="21" spans="1:26" ht="20.25" thickTop="1" thickBot="1" x14ac:dyDescent="0.45">
      <c r="A21" s="51"/>
      <c r="B21" s="26">
        <v>2692</v>
      </c>
      <c r="C21" s="27">
        <v>4000</v>
      </c>
      <c r="D21" s="19" t="s">
        <v>21</v>
      </c>
      <c r="E21" s="5">
        <v>15000</v>
      </c>
      <c r="F21" s="5">
        <v>15000</v>
      </c>
      <c r="G21" s="9">
        <v>2200</v>
      </c>
      <c r="H21" s="5">
        <f t="shared" si="8"/>
        <v>13000</v>
      </c>
      <c r="I21" s="5">
        <v>0</v>
      </c>
      <c r="J21" s="5">
        <v>30000</v>
      </c>
      <c r="K21" s="5">
        <f t="shared" si="9"/>
        <v>25000</v>
      </c>
      <c r="L21" s="5"/>
      <c r="M21" s="5"/>
      <c r="N21" s="5"/>
      <c r="O21" s="2">
        <f t="shared" si="6"/>
        <v>63454</v>
      </c>
      <c r="P21" s="5">
        <v>36000</v>
      </c>
      <c r="Q21" s="5"/>
      <c r="R21" s="5">
        <v>10000</v>
      </c>
      <c r="S21" s="5">
        <v>8000</v>
      </c>
      <c r="T21" s="5"/>
      <c r="U21" s="5">
        <v>25000</v>
      </c>
      <c r="V21" s="5">
        <v>10000</v>
      </c>
      <c r="W21" s="5">
        <v>5000</v>
      </c>
      <c r="X21" s="3">
        <f>(E21+F21+G21+H21+I21+J21+K21+L21+M21+N21+V21+W21+P21+S21+U21)*0.1</f>
        <v>18420</v>
      </c>
      <c r="Y21" s="6">
        <f t="shared" ref="Y21" si="12">SUM(E21:X21)</f>
        <v>276074</v>
      </c>
      <c r="Z21" s="21"/>
    </row>
    <row r="22" spans="1:26" ht="19.5" thickTop="1" x14ac:dyDescent="0.4">
      <c r="A22" s="51"/>
      <c r="B22" s="26">
        <v>1926</v>
      </c>
      <c r="C22" s="27">
        <v>3000</v>
      </c>
      <c r="D22" s="19" t="s">
        <v>22</v>
      </c>
      <c r="E22" s="5">
        <v>15000</v>
      </c>
      <c r="F22" s="5">
        <v>15000</v>
      </c>
      <c r="G22" s="2">
        <v>2200</v>
      </c>
      <c r="H22" s="5">
        <f t="shared" si="8"/>
        <v>13000</v>
      </c>
      <c r="I22" s="5">
        <v>0</v>
      </c>
      <c r="J22" s="5">
        <v>30000</v>
      </c>
      <c r="K22" s="5">
        <f t="shared" si="9"/>
        <v>25000</v>
      </c>
      <c r="L22" s="5">
        <v>15000</v>
      </c>
      <c r="M22" s="5">
        <f>500*0.05*50</f>
        <v>1250</v>
      </c>
      <c r="N22" s="5">
        <f>500*0.0385*50</f>
        <v>962.5</v>
      </c>
      <c r="O22" s="2">
        <f t="shared" si="6"/>
        <v>63454</v>
      </c>
      <c r="P22" s="5"/>
      <c r="Q22" s="5"/>
      <c r="R22" s="5"/>
      <c r="S22" s="5"/>
      <c r="T22" s="5"/>
      <c r="U22" s="5"/>
      <c r="V22" s="5">
        <v>0</v>
      </c>
      <c r="W22" s="5">
        <v>0</v>
      </c>
      <c r="X22" s="3">
        <f t="shared" si="2"/>
        <v>11741.25</v>
      </c>
      <c r="Y22" s="6">
        <f t="shared" si="10"/>
        <v>192607.75</v>
      </c>
      <c r="Z22" s="21"/>
    </row>
    <row r="23" spans="1:26" ht="19.5" thickBot="1" x14ac:dyDescent="0.45">
      <c r="A23" s="51"/>
      <c r="B23" s="26">
        <v>2716</v>
      </c>
      <c r="C23" s="27">
        <v>4000</v>
      </c>
      <c r="D23" s="19" t="s">
        <v>22</v>
      </c>
      <c r="E23" s="5">
        <v>15000</v>
      </c>
      <c r="F23" s="5">
        <v>15000</v>
      </c>
      <c r="G23" s="2">
        <v>2200</v>
      </c>
      <c r="H23" s="5">
        <f t="shared" si="8"/>
        <v>13000</v>
      </c>
      <c r="I23" s="5">
        <v>0</v>
      </c>
      <c r="J23" s="5">
        <v>30000</v>
      </c>
      <c r="K23" s="5">
        <f t="shared" si="9"/>
        <v>25000</v>
      </c>
      <c r="L23" s="5">
        <v>15000</v>
      </c>
      <c r="M23" s="5">
        <f>500*0.05*50</f>
        <v>1250</v>
      </c>
      <c r="N23" s="5">
        <f>500*0.0385*50</f>
        <v>962.5</v>
      </c>
      <c r="O23" s="2">
        <f t="shared" si="6"/>
        <v>63454</v>
      </c>
      <c r="P23" s="5">
        <v>36000</v>
      </c>
      <c r="Q23" s="5"/>
      <c r="R23" s="5">
        <v>10000</v>
      </c>
      <c r="S23" s="5">
        <v>8000</v>
      </c>
      <c r="T23" s="5"/>
      <c r="U23" s="5">
        <v>25000</v>
      </c>
      <c r="V23" s="5">
        <v>0</v>
      </c>
      <c r="W23" s="5">
        <v>0</v>
      </c>
      <c r="X23" s="3">
        <f>(E23+F23+G23+H23+I23+J23+K23+L23+M23+N23+V23+W23+P23+S23+U23)*0.1</f>
        <v>18641.25</v>
      </c>
      <c r="Y23" s="6">
        <f t="shared" ref="Y23" si="13">SUM(E23:X23)</f>
        <v>278507.75</v>
      </c>
      <c r="Z23" s="21"/>
    </row>
    <row r="24" spans="1:26" ht="19.5" thickBot="1" x14ac:dyDescent="0.45">
      <c r="A24" s="51"/>
      <c r="B24" s="26">
        <v>2091</v>
      </c>
      <c r="C24" s="27">
        <v>3000</v>
      </c>
      <c r="D24" s="19" t="s">
        <v>28</v>
      </c>
      <c r="E24" s="5">
        <v>15000</v>
      </c>
      <c r="F24" s="5">
        <v>15000</v>
      </c>
      <c r="G24" s="9">
        <v>2200</v>
      </c>
      <c r="H24" s="5">
        <f t="shared" si="8"/>
        <v>13000</v>
      </c>
      <c r="I24" s="5">
        <v>0</v>
      </c>
      <c r="J24" s="5">
        <v>30000</v>
      </c>
      <c r="K24" s="5">
        <f t="shared" si="9"/>
        <v>25000</v>
      </c>
      <c r="L24" s="5">
        <v>15000</v>
      </c>
      <c r="M24" s="5">
        <f>500*0.05*50</f>
        <v>1250</v>
      </c>
      <c r="N24" s="5">
        <f>500*0.0385*50</f>
        <v>962.5</v>
      </c>
      <c r="O24" s="2">
        <f t="shared" si="6"/>
        <v>63454</v>
      </c>
      <c r="P24" s="5"/>
      <c r="Q24" s="5"/>
      <c r="R24" s="5"/>
      <c r="S24" s="5"/>
      <c r="T24" s="5"/>
      <c r="U24" s="5"/>
      <c r="V24" s="5">
        <v>10000</v>
      </c>
      <c r="W24" s="5">
        <v>5000</v>
      </c>
      <c r="X24" s="3">
        <f t="shared" si="2"/>
        <v>13241.25</v>
      </c>
      <c r="Y24" s="6">
        <f t="shared" si="10"/>
        <v>209107.75</v>
      </c>
      <c r="Z24" s="21"/>
    </row>
    <row r="25" spans="1:26" ht="20.25" thickTop="1" thickBot="1" x14ac:dyDescent="0.45">
      <c r="A25" s="51"/>
      <c r="B25" s="26">
        <v>2701</v>
      </c>
      <c r="C25" s="27">
        <v>4000</v>
      </c>
      <c r="D25" s="19" t="s">
        <v>28</v>
      </c>
      <c r="E25" s="5">
        <v>15000</v>
      </c>
      <c r="F25" s="5">
        <v>15000</v>
      </c>
      <c r="G25" s="9">
        <v>2200</v>
      </c>
      <c r="H25" s="5">
        <f t="shared" si="8"/>
        <v>13000</v>
      </c>
      <c r="I25" s="5">
        <v>0</v>
      </c>
      <c r="J25" s="5">
        <v>30000</v>
      </c>
      <c r="K25" s="5">
        <f t="shared" si="9"/>
        <v>25000</v>
      </c>
      <c r="L25" s="5">
        <v>15000</v>
      </c>
      <c r="M25" s="5">
        <f>500*0.05*50</f>
        <v>1250</v>
      </c>
      <c r="N25" s="5">
        <f>500*0.0385*50</f>
        <v>962.5</v>
      </c>
      <c r="O25" s="2">
        <f t="shared" si="6"/>
        <v>63454</v>
      </c>
      <c r="P25" s="5">
        <v>36000</v>
      </c>
      <c r="Q25" s="5"/>
      <c r="R25" s="5">
        <v>10000</v>
      </c>
      <c r="S25" s="5">
        <v>8000</v>
      </c>
      <c r="T25" s="5"/>
      <c r="U25" s="5">
        <v>25000</v>
      </c>
      <c r="V25" s="5">
        <v>10000</v>
      </c>
      <c r="W25" s="5">
        <v>5000</v>
      </c>
      <c r="X25" s="3">
        <f>(E25+F25+G25+H25+I25+J25+K25+L25+M25+N25+V25+W25+P25+S25+U25)*0.1</f>
        <v>20141.25</v>
      </c>
      <c r="Y25" s="6">
        <f t="shared" ref="Y25" si="14">SUM(E25:X25)</f>
        <v>295007.75</v>
      </c>
      <c r="Z25" s="21"/>
    </row>
    <row r="26" spans="1:26" ht="20.25" thickTop="1" thickBot="1" x14ac:dyDescent="0.45">
      <c r="A26" s="51"/>
      <c r="B26" s="26">
        <v>4031</v>
      </c>
      <c r="C26" s="27">
        <v>5000</v>
      </c>
      <c r="D26" s="18" t="s">
        <v>23</v>
      </c>
      <c r="E26" s="5">
        <v>15000</v>
      </c>
      <c r="F26" s="5">
        <v>15000</v>
      </c>
      <c r="G26" s="2">
        <v>2200</v>
      </c>
      <c r="H26" s="5">
        <f t="shared" si="8"/>
        <v>13000</v>
      </c>
      <c r="I26" s="5">
        <v>0</v>
      </c>
      <c r="J26" s="5"/>
      <c r="K26" s="5"/>
      <c r="L26" s="5"/>
      <c r="M26" s="5"/>
      <c r="N26" s="5"/>
      <c r="O26" s="2">
        <f t="shared" si="6"/>
        <v>63454</v>
      </c>
      <c r="P26" s="5">
        <v>200000</v>
      </c>
      <c r="Q26" s="5">
        <v>10000</v>
      </c>
      <c r="R26" s="5">
        <v>50000</v>
      </c>
      <c r="S26" s="5">
        <v>10000</v>
      </c>
      <c r="T26" s="5">
        <v>20000</v>
      </c>
      <c r="U26" s="5"/>
      <c r="V26" s="5">
        <v>0</v>
      </c>
      <c r="W26" s="5">
        <v>0</v>
      </c>
      <c r="X26" s="3">
        <f t="shared" si="2"/>
        <v>4520</v>
      </c>
      <c r="Y26" s="6">
        <f>SUM(E26:X26)</f>
        <v>403174</v>
      </c>
    </row>
    <row r="27" spans="1:26" ht="19.5" thickBot="1" x14ac:dyDescent="0.45">
      <c r="A27" s="23"/>
      <c r="B27" s="26">
        <v>4637</v>
      </c>
      <c r="C27" s="27">
        <v>6000</v>
      </c>
      <c r="D27" s="19" t="s">
        <v>24</v>
      </c>
      <c r="E27" s="5">
        <v>15000</v>
      </c>
      <c r="F27" s="5">
        <v>15000</v>
      </c>
      <c r="G27" s="9">
        <v>2200</v>
      </c>
      <c r="H27" s="5">
        <f t="shared" si="8"/>
        <v>13000</v>
      </c>
      <c r="I27" s="5">
        <v>0</v>
      </c>
      <c r="J27" s="5">
        <v>30000</v>
      </c>
      <c r="K27" s="5">
        <f t="shared" si="9"/>
        <v>25000</v>
      </c>
      <c r="L27" s="5"/>
      <c r="M27" s="5"/>
      <c r="N27" s="5"/>
      <c r="O27" s="2">
        <f t="shared" si="6"/>
        <v>63454</v>
      </c>
      <c r="P27" s="5">
        <v>200000</v>
      </c>
      <c r="Q27" s="5">
        <v>10000</v>
      </c>
      <c r="R27" s="5">
        <v>50000</v>
      </c>
      <c r="S27" s="5">
        <v>10000</v>
      </c>
      <c r="T27" s="5">
        <v>20000</v>
      </c>
      <c r="U27" s="5"/>
      <c r="V27" s="5">
        <v>0</v>
      </c>
      <c r="W27" s="5">
        <v>0</v>
      </c>
      <c r="X27" s="3">
        <f t="shared" si="2"/>
        <v>10020</v>
      </c>
      <c r="Y27" s="6">
        <f t="shared" si="10"/>
        <v>463674</v>
      </c>
    </row>
    <row r="28" spans="1:26" ht="20.25" thickTop="1" thickBot="1" x14ac:dyDescent="0.45">
      <c r="A28" s="22"/>
      <c r="B28" s="26">
        <v>4802</v>
      </c>
      <c r="C28" s="27">
        <v>6000</v>
      </c>
      <c r="D28" s="19" t="s">
        <v>25</v>
      </c>
      <c r="E28" s="5">
        <v>15000</v>
      </c>
      <c r="F28" s="5">
        <v>15000</v>
      </c>
      <c r="G28" s="2">
        <v>2200</v>
      </c>
      <c r="H28" s="5">
        <f t="shared" si="8"/>
        <v>13000</v>
      </c>
      <c r="I28" s="5">
        <v>0</v>
      </c>
      <c r="J28" s="5">
        <v>30000</v>
      </c>
      <c r="K28" s="5">
        <f t="shared" si="9"/>
        <v>25000</v>
      </c>
      <c r="L28" s="5"/>
      <c r="M28" s="5"/>
      <c r="N28" s="5"/>
      <c r="O28" s="2">
        <f t="shared" si="6"/>
        <v>63454</v>
      </c>
      <c r="P28" s="5">
        <v>200000</v>
      </c>
      <c r="Q28" s="5">
        <v>10000</v>
      </c>
      <c r="R28" s="5">
        <v>50000</v>
      </c>
      <c r="S28" s="5">
        <v>10000</v>
      </c>
      <c r="T28" s="5">
        <v>20000</v>
      </c>
      <c r="U28" s="5"/>
      <c r="V28" s="5">
        <v>10000</v>
      </c>
      <c r="W28" s="5">
        <v>5000</v>
      </c>
      <c r="X28" s="3">
        <f t="shared" si="2"/>
        <v>11520</v>
      </c>
      <c r="Y28" s="6">
        <f t="shared" si="10"/>
        <v>480174</v>
      </c>
    </row>
    <row r="29" spans="1:26" ht="19.5" thickBot="1" x14ac:dyDescent="0.45">
      <c r="A29" s="22"/>
      <c r="B29" s="26">
        <v>4826</v>
      </c>
      <c r="C29" s="27">
        <v>6000</v>
      </c>
      <c r="D29" s="19" t="s">
        <v>26</v>
      </c>
      <c r="E29" s="5">
        <v>15000</v>
      </c>
      <c r="F29" s="5">
        <v>15000</v>
      </c>
      <c r="G29" s="9">
        <v>2200</v>
      </c>
      <c r="H29" s="5">
        <f t="shared" si="8"/>
        <v>13000</v>
      </c>
      <c r="I29" s="5">
        <v>0</v>
      </c>
      <c r="J29" s="5">
        <v>30000</v>
      </c>
      <c r="K29" s="5">
        <f t="shared" si="9"/>
        <v>25000</v>
      </c>
      <c r="L29" s="5">
        <v>15000</v>
      </c>
      <c r="M29" s="5">
        <f>500*0.05*50</f>
        <v>1250</v>
      </c>
      <c r="N29" s="5">
        <f>500*0.0385*50</f>
        <v>962.5</v>
      </c>
      <c r="O29" s="2">
        <f t="shared" si="6"/>
        <v>63454</v>
      </c>
      <c r="P29" s="5">
        <v>200000</v>
      </c>
      <c r="Q29" s="5">
        <v>10000</v>
      </c>
      <c r="R29" s="5">
        <v>50000</v>
      </c>
      <c r="S29" s="5">
        <v>10000</v>
      </c>
      <c r="T29" s="5">
        <v>20000</v>
      </c>
      <c r="U29" s="7"/>
      <c r="V29" s="7"/>
      <c r="W29" s="7"/>
      <c r="X29" s="3">
        <f t="shared" si="2"/>
        <v>11741.25</v>
      </c>
      <c r="Y29" s="6">
        <f t="shared" si="10"/>
        <v>482607.75</v>
      </c>
    </row>
    <row r="30" spans="1:26" ht="20.25" thickTop="1" thickBot="1" x14ac:dyDescent="0.45">
      <c r="A30" s="1"/>
      <c r="B30" s="41">
        <v>4991</v>
      </c>
      <c r="C30" s="42">
        <v>6000</v>
      </c>
      <c r="D30" s="43" t="s">
        <v>42</v>
      </c>
      <c r="E30" s="44">
        <v>15000</v>
      </c>
      <c r="F30" s="44">
        <v>15000</v>
      </c>
      <c r="G30" s="8">
        <v>2200</v>
      </c>
      <c r="H30" s="44">
        <f t="shared" si="8"/>
        <v>13000</v>
      </c>
      <c r="I30" s="8">
        <f>SUM(I5:I29)</f>
        <v>0</v>
      </c>
      <c r="J30" s="44">
        <v>30000</v>
      </c>
      <c r="K30" s="5">
        <f t="shared" si="9"/>
        <v>25000</v>
      </c>
      <c r="L30" s="44">
        <v>15000</v>
      </c>
      <c r="M30" s="5">
        <f>500*0.05*50</f>
        <v>1250</v>
      </c>
      <c r="N30" s="5">
        <f>500*0.0385*50</f>
        <v>962.5</v>
      </c>
      <c r="O30" s="8">
        <f t="shared" si="6"/>
        <v>63454</v>
      </c>
      <c r="P30" s="44">
        <v>200000</v>
      </c>
      <c r="Q30" s="44">
        <v>10000</v>
      </c>
      <c r="R30" s="44">
        <v>50000</v>
      </c>
      <c r="S30" s="44">
        <v>10000</v>
      </c>
      <c r="T30" s="44">
        <v>20000</v>
      </c>
      <c r="U30" s="8"/>
      <c r="V30" s="8">
        <v>10000</v>
      </c>
      <c r="W30" s="8">
        <v>5000</v>
      </c>
      <c r="X30" s="45">
        <f t="shared" si="2"/>
        <v>13241.25</v>
      </c>
      <c r="Y30" s="46">
        <f>SUM(E30:X30)</f>
        <v>499107.75</v>
      </c>
    </row>
  </sheetData>
  <sheetProtection algorithmName="SHA-512" hashValue="uPI5Pfjb0CtXye3Y12/6s2h7FuG6/J1mGb64UipPnDI/ls/Cj/nywchj02MbRJsYV8q5XJP6wLR0+w+LORTXIg==" saltValue="ntHEocSb0OHRn1jSOsJJvg==" spinCount="100000" sheet="1" objects="1" scenarios="1"/>
  <mergeCells count="2">
    <mergeCell ref="A5:A14"/>
    <mergeCell ref="A16:A26"/>
  </mergeCells>
  <phoneticPr fontId="1"/>
  <pageMargins left="0.7" right="0.7" top="0.75" bottom="0.75" header="0.3" footer="0.3"/>
  <pageSetup paperSize="9" scale="7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剛司 西山</dc:creator>
  <cp:lastModifiedBy>剛司 西山</cp:lastModifiedBy>
  <cp:lastPrinted>2025-12-25T04:48:08Z</cp:lastPrinted>
  <dcterms:created xsi:type="dcterms:W3CDTF">2025-12-24T23:16:43Z</dcterms:created>
  <dcterms:modified xsi:type="dcterms:W3CDTF">2026-02-24T01:48:26Z</dcterms:modified>
</cp:coreProperties>
</file>